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EB9B66E-BA4B-4A97-8435-37452B00E697}" xr6:coauthVersionLast="47" xr6:coauthVersionMax="47" xr10:uidLastSave="{00000000-0000-0000-0000-000000000000}"/>
  <bookViews>
    <workbookView xWindow="1752" yWindow="1296" windowWidth="20160" windowHeight="9600" tabRatio="846" activeTab="3" xr2:uid="{00000000-000D-0000-FFFF-FFFF00000000}"/>
  </bookViews>
  <sheets>
    <sheet name="Приложение №1" sheetId="14" r:id="rId1"/>
    <sheet name="Прил2_р_р_догпривл" sheetId="15" r:id="rId2"/>
    <sheet name="Прил3_дляДОвФН7" sheetId="18" r:id="rId3"/>
    <sheet name="Прил4_дляДТвФН7" sheetId="19" r:id="rId4"/>
  </sheets>
  <externalReferences>
    <externalReference r:id="rId5"/>
    <externalReference r:id="rId6"/>
  </externalReferences>
  <definedNames>
    <definedName name="q" localSheetId="1">#REF!</definedName>
    <definedName name="q">#REF!</definedName>
    <definedName name="rwgfv" localSheetId="1">#REF!</definedName>
    <definedName name="rwgfv">#REF!</definedName>
    <definedName name="v" localSheetId="1">'[1]МФО прев.,заниж. ПСК'!#REF!</definedName>
    <definedName name="v">'[1]МФО прев.,заниж. ПСК'!#REF!</definedName>
    <definedName name="w" localSheetId="1">#REF!</definedName>
    <definedName name="w">#REF!</definedName>
    <definedName name="x" localSheetId="1">'[1]МФО прев.,заниж. ПСК'!#REF!</definedName>
    <definedName name="x">'[1]МФО прев.,заниж. ПСК'!#REF!</definedName>
    <definedName name="а" localSheetId="1">#REF!</definedName>
    <definedName name="а">#REF!</definedName>
    <definedName name="б" localSheetId="1">#REF!</definedName>
    <definedName name="б">#REF!</definedName>
    <definedName name="в" localSheetId="1">#REF!</definedName>
    <definedName name="в">#REF!</definedName>
    <definedName name="ввгу" localSheetId="1">#REF!</definedName>
    <definedName name="ввгу">#REF!</definedName>
    <definedName name="вп">'[1]МФО прев.,заниж. ПСК'!#REF!</definedName>
    <definedName name="впм">[2]КПК!#REF!</definedName>
    <definedName name="г" localSheetId="1">#REF!</definedName>
    <definedName name="г">#REF!</definedName>
    <definedName name="д" localSheetId="1">#REF!</definedName>
    <definedName name="д">#REF!</definedName>
    <definedName name="е" localSheetId="1">#REF!</definedName>
    <definedName name="е">#REF!</definedName>
    <definedName name="ек">[2]КПК!#REF!</definedName>
    <definedName name="ж" localSheetId="1">#REF!</definedName>
    <definedName name="ж">#REF!</definedName>
    <definedName name="з" localSheetId="1">#REF!</definedName>
    <definedName name="з">#REF!</definedName>
    <definedName name="ива">#REF!</definedName>
    <definedName name="кеаорн" localSheetId="1">[2]КПК!#REF!</definedName>
    <definedName name="кеаорн">[2]КПК!#REF!</definedName>
    <definedName name="н" localSheetId="1">#REF!</definedName>
    <definedName name="н">#REF!</definedName>
    <definedName name="о" localSheetId="1">#REF!</definedName>
    <definedName name="о">#REF!</definedName>
    <definedName name="п">[2]КПК!#REF!</definedName>
    <definedName name="пв">#REF!</definedName>
    <definedName name="пвамв">#REF!</definedName>
    <definedName name="пива">'[1]МФО прев.,заниж. ПСК'!#REF!</definedName>
    <definedName name="по">#REF!</definedName>
    <definedName name="предписание" comment=" за неисполнение запроса" localSheetId="1">#REF!</definedName>
    <definedName name="предписание" comment=" за неисполнение запроса">#REF!</definedName>
    <definedName name="ПСК" localSheetId="1">#REF!</definedName>
    <definedName name="ПСК" localSheetId="0">#REF!</definedName>
    <definedName name="ПСК">#REF!</definedName>
    <definedName name="пцк" localSheetId="1">#REF!</definedName>
    <definedName name="пцк">#REF!</definedName>
    <definedName name="пык" localSheetId="1">#REF!</definedName>
    <definedName name="пык">#REF!</definedName>
    <definedName name="р" localSheetId="1">#REF!</definedName>
    <definedName name="р">#REF!</definedName>
    <definedName name="рн">#REF!</definedName>
    <definedName name="СЗГУ" localSheetId="1">#REF!</definedName>
    <definedName name="СЗГУ">#REF!</definedName>
    <definedName name="типар">[2]КПК!#REF!</definedName>
    <definedName name="тспам">#REF!</definedName>
    <definedName name="упк" localSheetId="1">[2]КПК!#REF!</definedName>
    <definedName name="упк">[2]КПК!#REF!</definedName>
    <definedName name="упцк" localSheetId="1">#REF!</definedName>
    <definedName name="упцк">#REF!</definedName>
    <definedName name="ф" localSheetId="1">#REF!</definedName>
    <definedName name="ф">#REF!</definedName>
    <definedName name="ч" localSheetId="1">#REF!</definedName>
    <definedName name="ч">#REF!</definedName>
    <definedName name="щ">#REF!</definedName>
    <definedName name="ывпк" localSheetId="1">#REF!</definedName>
    <definedName name="ывпк">#REF!</definedName>
    <definedName name="ыкп" localSheetId="1">#REF!</definedName>
    <definedName name="ыкп">#REF!</definedName>
    <definedName name="ю" localSheetId="1">#REF!</definedName>
    <definedName name="ю">#REF!</definedName>
  </definedNames>
  <calcPr calcId="181029"/>
</workbook>
</file>

<file path=xl/calcChain.xml><?xml version="1.0" encoding="utf-8"?>
<calcChain xmlns="http://schemas.openxmlformats.org/spreadsheetml/2006/main">
  <c r="R24" i="19" l="1"/>
  <c r="N24" i="19"/>
  <c r="R23" i="19"/>
  <c r="N23" i="19"/>
  <c r="W22" i="19"/>
  <c r="V22" i="19"/>
  <c r="X22" i="19" s="1"/>
  <c r="R22" i="19"/>
  <c r="U22" i="19" s="1"/>
  <c r="R21" i="19"/>
  <c r="W21" i="19" s="1"/>
  <c r="R20" i="19"/>
  <c r="N20" i="19"/>
  <c r="R19" i="19"/>
  <c r="U19" i="19" s="1"/>
  <c r="N19" i="19"/>
  <c r="R18" i="19"/>
  <c r="U18" i="19" s="1"/>
  <c r="N18" i="19"/>
  <c r="R17" i="19"/>
  <c r="N17" i="19"/>
  <c r="R16" i="19"/>
  <c r="W16" i="19" s="1"/>
  <c r="W15" i="19"/>
  <c r="V15" i="19"/>
  <c r="X15" i="19" s="1"/>
  <c r="U15" i="19"/>
  <c r="R15" i="19"/>
  <c r="T14" i="19"/>
  <c r="R14" i="19"/>
  <c r="W14" i="19" s="1"/>
  <c r="R13" i="19"/>
  <c r="W13" i="19" l="1"/>
  <c r="W19" i="19"/>
  <c r="V19" i="19"/>
  <c r="X19" i="19" s="1"/>
  <c r="W24" i="19"/>
  <c r="V18" i="19"/>
  <c r="X18" i="19" s="1"/>
  <c r="U21" i="19"/>
  <c r="U14" i="19"/>
  <c r="U17" i="19"/>
  <c r="W17" i="19" s="1"/>
  <c r="W18" i="19"/>
  <c r="V21" i="19"/>
  <c r="X21" i="19" s="1"/>
  <c r="U24" i="19"/>
  <c r="V17" i="19"/>
  <c r="V24" i="19"/>
  <c r="X24" i="19" s="1"/>
  <c r="V14" i="19"/>
  <c r="X14" i="19" s="1"/>
  <c r="U13" i="19"/>
  <c r="U16" i="19"/>
  <c r="U20" i="19"/>
  <c r="W20" i="19" s="1"/>
  <c r="U23" i="19"/>
  <c r="W23" i="19" s="1"/>
  <c r="V16" i="19"/>
  <c r="X16" i="19" s="1"/>
  <c r="V20" i="19"/>
  <c r="V23" i="19"/>
  <c r="V13" i="19"/>
  <c r="X13" i="19" s="1"/>
  <c r="X23" i="19" l="1"/>
  <c r="X20" i="19"/>
  <c r="X17" i="19"/>
  <c r="X25" i="19"/>
  <c r="M18" i="18" l="1"/>
  <c r="M17" i="18"/>
  <c r="M16" i="18"/>
  <c r="O16" i="18" s="1"/>
  <c r="M15" i="18"/>
  <c r="M14" i="18"/>
  <c r="O14" i="18" s="1"/>
  <c r="M13" i="15"/>
  <c r="P16" i="18" l="1"/>
  <c r="P14" i="18"/>
  <c r="O17" i="18"/>
  <c r="P17" i="18" s="1"/>
  <c r="O15" i="18"/>
  <c r="P15" i="18" s="1"/>
  <c r="O18" i="18"/>
  <c r="P18" i="18" s="1"/>
  <c r="P19" i="18" l="1"/>
</calcChain>
</file>

<file path=xl/sharedStrings.xml><?xml version="1.0" encoding="utf-8"?>
<sst xmlns="http://schemas.openxmlformats.org/spreadsheetml/2006/main" count="256" uniqueCount="124">
  <si>
    <t>Наименование организации</t>
  </si>
  <si>
    <t>ИНН</t>
  </si>
  <si>
    <t>№ п/п</t>
  </si>
  <si>
    <t>№ договора</t>
  </si>
  <si>
    <t>Дата заключения договора</t>
  </si>
  <si>
    <t>Плановая дата окончания договора</t>
  </si>
  <si>
    <t>Иные виды обеспечения</t>
  </si>
  <si>
    <t>Поручительство</t>
  </si>
  <si>
    <t>Залог</t>
  </si>
  <si>
    <t>Без обеспечения</t>
  </si>
  <si>
    <t>1. Расчет финансового норматива ФН1</t>
  </si>
  <si>
    <t>Номер счета Оборотно-сальдовой ведомости</t>
  </si>
  <si>
    <t>Наименование счета Оборотно-сальдовой ведомости</t>
  </si>
  <si>
    <t>РезФ</t>
  </si>
  <si>
    <t>ЗЧ</t>
  </si>
  <si>
    <t>ЗАЧ</t>
  </si>
  <si>
    <t>Итоговое значение ФН1</t>
  </si>
  <si>
    <t>2. Расчет финансового норматива ФН2</t>
  </si>
  <si>
    <t>МП</t>
  </si>
  <si>
    <t>Итоговое значение ФН2</t>
  </si>
  <si>
    <t>3. Расчет финансового норматива ФН3</t>
  </si>
  <si>
    <t>МЗ</t>
  </si>
  <si>
    <t>ПЗ</t>
  </si>
  <si>
    <t>Итоговое значение ФН3</t>
  </si>
  <si>
    <t>ППУ</t>
  </si>
  <si>
    <t>ПФ</t>
  </si>
  <si>
    <t>ПС</t>
  </si>
  <si>
    <t>Итоговое значение ФН5</t>
  </si>
  <si>
    <t>ДС</t>
  </si>
  <si>
    <t>ПВЗ</t>
  </si>
  <si>
    <t>Итоговое значение ФН6</t>
  </si>
  <si>
    <t>ДТ</t>
  </si>
  <si>
    <t>ДО</t>
  </si>
  <si>
    <t>Итоговое значение ФН7</t>
  </si>
  <si>
    <t>Дата, на которую формируется реестр</t>
  </si>
  <si>
    <t>Реестр действующих договоров привлечения денежных средств</t>
  </si>
  <si>
    <t>Ф.И.О. кредитора (наименование юридического лица, если кредитор - юридическое лицо)</t>
  </si>
  <si>
    <t>ИНН кредитора</t>
  </si>
  <si>
    <t>Является членом Кооператива</t>
  </si>
  <si>
    <t>Является ассоциированным членом Кооператива</t>
  </si>
  <si>
    <t>Петров Петр Петрович</t>
  </si>
  <si>
    <t>Да</t>
  </si>
  <si>
    <t>Нет</t>
  </si>
  <si>
    <t>К/8</t>
  </si>
  <si>
    <t>Ф.И.О. заемщика (наименование юридического лица, если заемщик - юридическое лицо)</t>
  </si>
  <si>
    <t>ИНН заемщика</t>
  </si>
  <si>
    <t>Денисов Денис Денисович</t>
  </si>
  <si>
    <t>М-3</t>
  </si>
  <si>
    <t>Пример</t>
  </si>
  <si>
    <t>Формат ячеек</t>
  </si>
  <si>
    <t>текстовой</t>
  </si>
  <si>
    <t>дата</t>
  </si>
  <si>
    <t>числовой</t>
  </si>
  <si>
    <r>
      <t xml:space="preserve">Величина 
</t>
    </r>
    <r>
      <rPr>
        <b/>
        <sz val="11"/>
        <color theme="1"/>
        <rFont val="Times New Roman"/>
        <family val="1"/>
        <charset val="204"/>
      </rPr>
      <t>(в рублях)</t>
    </r>
  </si>
  <si>
    <t>5. Расчет финансового норматива ФН5</t>
  </si>
  <si>
    <t>6. Расчет финансового норматива ФН6</t>
  </si>
  <si>
    <t>7. Расчет финансового норматива ФН7</t>
  </si>
  <si>
    <t>Итоговое значение ФН4</t>
  </si>
  <si>
    <r>
      <t xml:space="preserve">Сумма основного долга по договору 
</t>
    </r>
    <r>
      <rPr>
        <b/>
        <sz val="11"/>
        <color theme="1"/>
        <rFont val="Times New Roman"/>
        <family val="1"/>
        <charset val="204"/>
      </rPr>
      <t>(в рублях)</t>
    </r>
  </si>
  <si>
    <t>Реестр действующих договоров по предоставлению займа</t>
  </si>
  <si>
    <r>
      <t xml:space="preserve">Сумма займа согласно договору  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</si>
  <si>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Основной долг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</si>
  <si>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Проценты 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</si>
  <si>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Основной долг 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</si>
  <si>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В том числе, сумма основного долга, которая подлежит погашению в течение ближайших 12 месяцев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</si>
  <si>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Сумма непогашенной задолженности по процентам по данным ОСВ
</t>
    </r>
    <r>
      <rPr>
        <b/>
        <sz val="11"/>
        <color theme="1"/>
        <rFont val="Times New Roman"/>
        <family val="1"/>
        <charset val="204"/>
      </rPr>
      <t>(в рублях)</t>
    </r>
  </si>
  <si>
    <t>14 = 12 + 13</t>
  </si>
  <si>
    <t>Коэффициент учёта задолженности</t>
  </si>
  <si>
    <t>*если показатель включает в себя несколько составляющих, их необходимо раскрыть</t>
  </si>
  <si>
    <t>Составляющие ФН*</t>
  </si>
  <si>
    <t>4. Расчет финансового норматива ФН4</t>
  </si>
  <si>
    <r>
      <t xml:space="preserve">Сумма непогашенной задолженности по основному долгу  по данным ОСВ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</si>
  <si>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Всего денежные обязательства по договору, принимаемые для расчёта показателя ДО норматива ФН7
</t>
    </r>
    <r>
      <rPr>
        <b/>
        <sz val="11"/>
        <color theme="1"/>
        <rFont val="Times New Roman"/>
        <family val="1"/>
        <charset val="204"/>
      </rPr>
      <t>(в рублях)</t>
    </r>
  </si>
  <si>
    <t>Если показатель складывается из остатка по нескольким счетам (субсчетам), строки добавляются!</t>
  </si>
  <si>
    <t>Дата, на которую рассчитывается ФН</t>
  </si>
  <si>
    <t>480000000000</t>
  </si>
  <si>
    <t>В желтых ячейках — формулы, их нужно копировать в нижестоящие строки  по количеству учитываемых договоров</t>
  </si>
  <si>
    <t>Приложение №3</t>
  </si>
  <si>
    <t>СКПК "Престиж"</t>
  </si>
  <si>
    <t>ОГРН</t>
  </si>
  <si>
    <t>Отчетная дата в соответствии с запросом</t>
  </si>
  <si>
    <t>ОГРН кредитора*</t>
  </si>
  <si>
    <t>% ставка по договору</t>
  </si>
  <si>
    <r>
      <t xml:space="preserve">Общая сумма задолженности по основному долгу 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</si>
  <si>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Общая сумма задолженности по основному долгу , подлежащая погашению в течение 12 месяцев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</si>
  <si>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Общая сумма задолженности по процентам 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</si>
  <si>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Общая сумма задолженности по процентам , подлежащая погашению в течение 12 месяцев 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</si>
  <si>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Общая сумма задолженности
</t>
    </r>
    <r>
      <rPr>
        <b/>
        <sz val="11"/>
        <color theme="1"/>
        <rFont val="Times New Roman"/>
        <family val="1"/>
        <charset val="204"/>
      </rPr>
      <t>(в рублях)</t>
    </r>
  </si>
  <si>
    <t>12 (1)</t>
  </si>
  <si>
    <t>13 (1)</t>
  </si>
  <si>
    <t>14 = 12 (1) + 13 (1)</t>
  </si>
  <si>
    <t>текстовый</t>
  </si>
  <si>
    <t>процентный 
(3 десятичных знака)</t>
  </si>
  <si>
    <t>500410620875</t>
  </si>
  <si>
    <t>-</t>
  </si>
  <si>
    <t>Александрова Елена Викторовна</t>
  </si>
  <si>
    <t>да</t>
  </si>
  <si>
    <t>нет</t>
  </si>
  <si>
    <t>В таблицах зелёным цветом залиты столбцы, заполняемые вручную, а жёлтым — столбцы, не принимающие никакого участия в расчётах </t>
  </si>
  <si>
    <t>Приложение №4</t>
  </si>
  <si>
    <t>* Указывается в случае, если заемщиком является юридическим лицом.</t>
  </si>
  <si>
    <t>** Значение полной стоимости потребительского займа, рассчитанное в момент заключения договора потребительского займа</t>
  </si>
  <si>
    <t>ОГРН заемщика*</t>
  </si>
  <si>
    <t>ПСК**  / %  ставка, если заемщик -юридическое лицо</t>
  </si>
  <si>
    <t>Вид обеспечения по договору</t>
  </si>
  <si>
    <t xml:space="preserve">Общая сумма задолженности </t>
  </si>
  <si>
    <t xml:space="preserve">Просроченная задолженность </t>
  </si>
  <si>
    <t>Количество дней просроченной задолженности, в календарных днях</t>
  </si>
  <si>
    <t>Расчётное (реальное) количество дней просрочки</t>
  </si>
  <si>
    <r>
      <t xml:space="preserve">В т.ч. сумма непогашенной задолженности, подлежащая погашению в течение ближайших 12 месяцев </t>
    </r>
    <r>
      <rPr>
        <b/>
        <sz val="10"/>
        <color theme="1"/>
        <rFont val="Times New Roman"/>
        <family val="1"/>
        <charset val="204"/>
      </rPr>
      <t>для непросроченных договоров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</si>
  <si>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Итого сумма непогашенной задолженности, подлежащая погашению в течение ближайших 12 месяцев с учётом коэффициента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</si>
  <si>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Всего денежные требования по договору, принимаемые для расчёта показателя ДТ норматива ФН7
</t>
    </r>
    <r>
      <rPr>
        <b/>
        <sz val="10"/>
        <color theme="1"/>
        <rFont val="Times New Roman"/>
        <family val="1"/>
      </rPr>
      <t>(в рублях)</t>
    </r>
  </si>
  <si>
    <r>
      <t xml:space="preserve">Основной долг, 
</t>
    </r>
    <r>
      <rPr>
        <b/>
        <sz val="10"/>
        <color theme="1"/>
        <rFont val="Times New Roman"/>
        <family val="1"/>
        <charset val="204"/>
      </rPr>
      <t>в календарных днях</t>
    </r>
  </si>
  <si>
    <r>
      <t xml:space="preserve">Проценты, 
</t>
    </r>
    <r>
      <rPr>
        <b/>
        <sz val="10"/>
        <color theme="1"/>
        <rFont val="Times New Roman"/>
        <family val="1"/>
        <charset val="204"/>
      </rPr>
      <t>в календарных днях</t>
    </r>
  </si>
  <si>
    <t>Д 1</t>
  </si>
  <si>
    <t>Д 2</t>
  </si>
  <si>
    <t>Д 3</t>
  </si>
  <si>
    <t>Д 4</t>
  </si>
  <si>
    <t>Д 5</t>
  </si>
  <si>
    <t>Д 6</t>
  </si>
  <si>
    <t>Д 7 = Д 5 + Д 6</t>
  </si>
  <si>
    <t>числовой 
(3 десятичных знака)</t>
  </si>
  <si>
    <t>551166662622</t>
  </si>
  <si>
    <t>В таблицах зелёным цветом залиты столбцы, заполняемые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</si>
</sst>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9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1A1A1A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wrapText="1"/>
    </xf>
    <xf numFmtId="0" fontId="3" fillId="3" borderId="2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4" fillId="0" borderId="0" xfId="5" applyFont="1" applyAlignment="1">
      <alignment vertical="center" wrapText="1"/>
    </xf>
    <xf numFmtId="0" fontId="4" fillId="0" borderId="0" xfId="5" applyFont="1" applyAlignment="1">
      <alignment wrapText="1"/>
    </xf>
    <xf numFmtId="0" fontId="4" fillId="0" borderId="0" xfId="5" applyFont="1"/>
    <xf numFmtId="0" fontId="10" fillId="0" borderId="0" xfId="5"/>
    <xf numFmtId="0" fontId="10" fillId="0" borderId="1" xfId="5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10" fillId="0" borderId="1" xfId="5" applyBorder="1"/>
    <xf numFmtId="0" fontId="10" fillId="0" borderId="6" xfId="5" applyBorder="1" applyAlignment="1">
      <alignment horizontal="center" vertical="center"/>
    </xf>
    <xf numFmtId="10" fontId="0" fillId="0" borderId="1" xfId="6" applyNumberFormat="1" applyFont="1" applyBorder="1"/>
    <xf numFmtId="0" fontId="10" fillId="0" borderId="6" xfId="5" applyBorder="1" applyAlignment="1">
      <alignment horizontal="center" vertical="center" wrapText="1"/>
    </xf>
    <xf numFmtId="0" fontId="10" fillId="0" borderId="1" xfId="5" applyBorder="1" applyAlignment="1">
      <alignment horizontal="center"/>
    </xf>
    <xf numFmtId="0" fontId="10" fillId="0" borderId="5" xfId="5" applyBorder="1"/>
    <xf numFmtId="0" fontId="10" fillId="0" borderId="6" xfId="5" applyBorder="1" applyAlignment="1">
      <alignment horizontal="center"/>
    </xf>
    <xf numFmtId="0" fontId="10" fillId="0" borderId="3" xfId="5" applyBorder="1" applyAlignment="1">
      <alignment horizontal="center" vertical="center" wrapText="1"/>
    </xf>
    <xf numFmtId="0" fontId="11" fillId="0" borderId="0" xfId="5" applyFont="1"/>
    <xf numFmtId="0" fontId="7" fillId="0" borderId="0" xfId="2" applyFont="1" applyAlignment="1">
      <alignment vertical="top" wrapText="1"/>
    </xf>
    <xf numFmtId="0" fontId="3" fillId="3" borderId="3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right" vertical="center"/>
    </xf>
    <xf numFmtId="0" fontId="13" fillId="4" borderId="1" xfId="2" applyFont="1" applyFill="1" applyBorder="1" applyAlignment="1">
      <alignment horizontal="right"/>
    </xf>
    <xf numFmtId="0" fontId="10" fillId="0" borderId="0" xfId="5" applyAlignment="1">
      <alignment horizontal="right"/>
    </xf>
    <xf numFmtId="10" fontId="0" fillId="0" borderId="0" xfId="6" applyNumberFormat="1" applyFont="1" applyBorder="1"/>
    <xf numFmtId="0" fontId="13" fillId="4" borderId="1" xfId="2" applyFont="1" applyFill="1" applyBorder="1" applyAlignment="1">
      <alignment horizontal="right" vertical="center" wrapText="1"/>
    </xf>
    <xf numFmtId="14" fontId="12" fillId="4" borderId="1" xfId="2" applyNumberFormat="1" applyFont="1" applyFill="1" applyBorder="1" applyAlignment="1">
      <alignment horizontal="center" vertical="center"/>
    </xf>
    <xf numFmtId="0" fontId="8" fillId="2" borderId="6" xfId="7" applyFont="1" applyFill="1" applyBorder="1" applyAlignment="1">
      <alignment horizontal="right" vertical="center"/>
    </xf>
    <xf numFmtId="0" fontId="13" fillId="4" borderId="1" xfId="2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5" borderId="1" xfId="5" applyFont="1" applyFill="1" applyBorder="1"/>
    <xf numFmtId="1" fontId="9" fillId="6" borderId="1" xfId="2" applyNumberFormat="1" applyFont="1" applyFill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17" fillId="0" borderId="0" xfId="0" applyFont="1"/>
    <xf numFmtId="0" fontId="7" fillId="0" borderId="0" xfId="2" applyFont="1" applyAlignment="1">
      <alignment horizontal="center" vertical="center" wrapText="1"/>
    </xf>
    <xf numFmtId="0" fontId="10" fillId="0" borderId="0" xfId="5" applyAlignment="1">
      <alignment horizontal="left" vertical="center"/>
    </xf>
    <xf numFmtId="0" fontId="10" fillId="0" borderId="6" xfId="5" applyBorder="1" applyAlignment="1">
      <alignment horizontal="right"/>
    </xf>
    <xf numFmtId="0" fontId="10" fillId="0" borderId="7" xfId="5" applyBorder="1" applyAlignment="1">
      <alignment horizontal="right"/>
    </xf>
    <xf numFmtId="0" fontId="10" fillId="0" borderId="5" xfId="5" applyBorder="1" applyAlignment="1">
      <alignment horizontal="right"/>
    </xf>
    <xf numFmtId="0" fontId="10" fillId="0" borderId="4" xfId="5" applyBorder="1" applyAlignment="1">
      <alignment horizontal="left" vertical="center"/>
    </xf>
    <xf numFmtId="0" fontId="16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10" fillId="0" borderId="4" xfId="5" applyBorder="1" applyAlignment="1">
      <alignment horizontal="left"/>
    </xf>
    <xf numFmtId="0" fontId="10" fillId="0" borderId="8" xfId="5" applyBorder="1" applyAlignment="1">
      <alignment horizontal="right"/>
    </xf>
    <xf numFmtId="0" fontId="11" fillId="0" borderId="0" xfId="5" applyFont="1" applyAlignment="1">
      <alignment horizontal="left" wrapText="1"/>
    </xf>
    <xf numFmtId="0" fontId="14" fillId="0" borderId="0" xfId="5" applyFont="1" applyAlignment="1">
      <alignment horizontal="center"/>
    </xf>
    <xf numFmtId="0" fontId="6" fillId="5" borderId="6" xfId="5" applyFont="1" applyFill="1" applyBorder="1"/>
    <xf numFmtId="0" fontId="0" fillId="0" borderId="5" xfId="0" applyBorder="1"/>
    <xf numFmtId="0" fontId="3" fillId="3" borderId="3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8" fillId="0" borderId="6" xfId="7" applyFont="1" applyBorder="1" applyAlignment="1">
      <alignment horizontal="center"/>
    </xf>
    <xf numFmtId="0" fontId="8" fillId="0" borderId="7" xfId="7" applyFont="1" applyBorder="1" applyAlignment="1">
      <alignment horizontal="center"/>
    </xf>
    <xf numFmtId="0" fontId="8" fillId="0" borderId="5" xfId="7" applyFont="1" applyBorder="1" applyAlignment="1">
      <alignment horizontal="center"/>
    </xf>
    <xf numFmtId="0" fontId="8" fillId="0" borderId="6" xfId="7" applyFont="1" applyBorder="1" applyAlignment="1">
      <alignment horizontal="center" vertical="center"/>
    </xf>
    <xf numFmtId="0" fontId="8" fillId="0" borderId="7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8" fillId="5" borderId="1" xfId="7" applyFont="1" applyFill="1" applyBorder="1" applyAlignment="1">
      <alignment horizontal="center"/>
    </xf>
    <xf numFmtId="0" fontId="8" fillId="5" borderId="1" xfId="7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" fontId="8" fillId="0" borderId="6" xfId="7" applyNumberFormat="1" applyFont="1" applyBorder="1" applyAlignment="1">
      <alignment horizontal="center" vertical="center"/>
    </xf>
    <xf numFmtId="1" fontId="8" fillId="0" borderId="7" xfId="7" applyNumberFormat="1" applyFont="1" applyBorder="1" applyAlignment="1">
      <alignment horizontal="center" vertical="center"/>
    </xf>
    <xf numFmtId="1" fontId="8" fillId="0" borderId="5" xfId="7" applyNumberFormat="1" applyFont="1" applyBorder="1" applyAlignment="1">
      <alignment horizontal="center" vertical="center"/>
    </xf>
    <xf numFmtId="14" fontId="8" fillId="0" borderId="6" xfId="7" applyNumberFormat="1" applyFont="1" applyBorder="1" applyAlignment="1">
      <alignment horizontal="center" vertical="center"/>
    </xf>
    <xf numFmtId="14" fontId="7" fillId="0" borderId="1" xfId="2" applyNumberFormat="1" applyFont="1" applyBorder="1"/>
    <xf numFmtId="10" fontId="12" fillId="4" borderId="1" xfId="8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4" fontId="9" fillId="4" borderId="1" xfId="2" applyNumberFormat="1" applyFont="1" applyFill="1" applyBorder="1" applyAlignment="1">
      <alignment horizontal="center" vertical="center"/>
    </xf>
    <xf numFmtId="1" fontId="9" fillId="4" borderId="1" xfId="2" applyNumberFormat="1" applyFont="1" applyFill="1" applyBorder="1" applyAlignment="1">
      <alignment horizontal="center" vertical="center"/>
    </xf>
    <xf numFmtId="164" fontId="9" fillId="4" borderId="1" xfId="8" applyNumberFormat="1" applyFont="1" applyFill="1" applyBorder="1" applyAlignment="1">
      <alignment horizontal="center" vertical="center"/>
    </xf>
    <xf numFmtId="1" fontId="9" fillId="7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Border="1"/>
    <xf numFmtId="9" fontId="7" fillId="0" borderId="1" xfId="2" applyNumberFormat="1" applyFont="1" applyBorder="1"/>
    <xf numFmtId="4" fontId="7" fillId="7" borderId="1" xfId="2" applyNumberFormat="1" applyFont="1" applyFill="1" applyBorder="1"/>
    <xf numFmtId="0" fontId="7" fillId="7" borderId="1" xfId="2" applyFont="1" applyFill="1" applyBorder="1"/>
    <xf numFmtId="14" fontId="7" fillId="0" borderId="0" xfId="2" applyNumberFormat="1" applyFont="1"/>
    <xf numFmtId="4" fontId="8" fillId="0" borderId="0" xfId="2" applyNumberFormat="1" applyFont="1"/>
    <xf numFmtId="4" fontId="7" fillId="0" borderId="0" xfId="2" applyNumberFormat="1" applyFont="1"/>
    <xf numFmtId="0" fontId="7" fillId="0" borderId="0" xfId="2" applyFont="1" applyAlignment="1">
      <alignment vertical="center"/>
    </xf>
    <xf numFmtId="14" fontId="8" fillId="7" borderId="6" xfId="7" applyNumberFormat="1" applyFont="1" applyFill="1" applyBorder="1" applyAlignment="1">
      <alignment horizontal="center" vertical="center"/>
    </xf>
    <xf numFmtId="14" fontId="8" fillId="7" borderId="7" xfId="7" applyNumberFormat="1" applyFont="1" applyFill="1" applyBorder="1" applyAlignment="1">
      <alignment horizontal="center" vertical="center"/>
    </xf>
    <xf numFmtId="14" fontId="8" fillId="7" borderId="5" xfId="7" applyNumberFormat="1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center"/>
    </xf>
    <xf numFmtId="14" fontId="9" fillId="6" borderId="1" xfId="2" applyNumberFormat="1" applyFont="1" applyFill="1" applyBorder="1" applyAlignment="1">
      <alignment horizontal="center" vertical="center"/>
    </xf>
    <xf numFmtId="14" fontId="9" fillId="7" borderId="1" xfId="2" applyNumberFormat="1" applyFont="1" applyFill="1" applyBorder="1" applyAlignment="1">
      <alignment horizontal="center" vertical="center"/>
    </xf>
    <xf numFmtId="169" fontId="9" fillId="4" borderId="1" xfId="2" applyNumberFormat="1" applyFont="1" applyFill="1" applyBorder="1" applyAlignment="1">
      <alignment horizontal="center" vertical="center"/>
    </xf>
    <xf numFmtId="1" fontId="9" fillId="4" borderId="0" xfId="2" applyNumberFormat="1" applyFont="1" applyFill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1" fontId="19" fillId="0" borderId="1" xfId="0" applyNumberFormat="1" applyFont="1" applyBorder="1" applyAlignment="1">
      <alignment horizontal="right"/>
    </xf>
    <xf numFmtId="0" fontId="4" fillId="0" borderId="1" xfId="2" applyFont="1" applyBorder="1"/>
    <xf numFmtId="1" fontId="18" fillId="0" borderId="1" xfId="0" applyNumberFormat="1" applyFont="1" applyBorder="1" applyAlignment="1">
      <alignment horizontal="right" vertical="top" wrapText="1"/>
    </xf>
    <xf numFmtId="14" fontId="18" fillId="6" borderId="1" xfId="0" applyNumberFormat="1" applyFont="1" applyFill="1" applyBorder="1" applyAlignment="1">
      <alignment horizontal="right" vertical="top" wrapText="1"/>
    </xf>
    <xf numFmtId="14" fontId="18" fillId="7" borderId="1" xfId="0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49" fontId="20" fillId="0" borderId="1" xfId="2" applyNumberFormat="1" applyFont="1" applyBorder="1" applyAlignment="1">
      <alignment horizontal="center" vertical="center"/>
    </xf>
    <xf numFmtId="1" fontId="4" fillId="7" borderId="1" xfId="2" applyNumberFormat="1" applyFont="1" applyFill="1" applyBorder="1" applyAlignment="1">
      <alignment horizontal="center" vertical="center"/>
    </xf>
    <xf numFmtId="1" fontId="7" fillId="6" borderId="1" xfId="2" applyNumberFormat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/>
    </xf>
    <xf numFmtId="1" fontId="7" fillId="0" borderId="0" xfId="2" applyNumberFormat="1" applyFont="1" applyAlignment="1">
      <alignment horizontal="center" vertical="center"/>
    </xf>
    <xf numFmtId="1" fontId="19" fillId="0" borderId="5" xfId="0" applyNumberFormat="1" applyFont="1" applyBorder="1" applyAlignment="1">
      <alignment horizontal="right"/>
    </xf>
    <xf numFmtId="0" fontId="7" fillId="8" borderId="0" xfId="2" applyFont="1" applyFill="1" applyAlignment="1">
      <alignment horizontal="center"/>
    </xf>
    <xf numFmtId="1" fontId="4" fillId="6" borderId="1" xfId="2" applyNumberFormat="1" applyFont="1" applyFill="1" applyBorder="1" applyAlignment="1">
      <alignment horizontal="center" vertical="center"/>
    </xf>
    <xf numFmtId="0" fontId="7" fillId="8" borderId="0" xfId="2" applyFont="1" applyFill="1"/>
    <xf numFmtId="1" fontId="7" fillId="8" borderId="0" xfId="2" applyNumberFormat="1" applyFont="1" applyFill="1"/>
    <xf numFmtId="1" fontId="8" fillId="0" borderId="0" xfId="2" applyNumberFormat="1" applyFont="1"/>
    <xf numFmtId="1" fontId="7" fillId="0" borderId="0" xfId="2" applyNumberFormat="1" applyFont="1"/>
  </cellXfs>
  <cellStyles count="9">
    <cellStyle name="Обычный" xfId="0" builtinId="0"/>
    <cellStyle name="Обычный 11" xfId="2" xr:uid="{00000000-0005-0000-0000-000001000000}"/>
    <cellStyle name="Обычный 2" xfId="4" xr:uid="{00000000-0005-0000-0000-000002000000}"/>
    <cellStyle name="Обычный 2 2" xfId="3" xr:uid="{00000000-0005-0000-0000-000003000000}"/>
    <cellStyle name="Обычный 2 2 2" xfId="7" xr:uid="{00000000-0005-0000-0000-000004000000}"/>
    <cellStyle name="Обычный 2 3" xfId="5" xr:uid="{00000000-0005-0000-0000-000005000000}"/>
    <cellStyle name="Обычный 4 2" xfId="1" xr:uid="{00000000-0005-0000-0000-000006000000}"/>
    <cellStyle name="Процентный 2" xfId="6" xr:uid="{00000000-0005-0000-0000-000007000000}"/>
    <cellStyle name="Процентный 3" xfId="8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50;&#1053;&#1060;&#1054;/&#1042;&#1099;&#1089;&#1086;&#1094;&#1082;&#1080;&#1081;/&#1042;&#1099;&#1089;&#1086;&#1094;&#1082;&#1080;&#1081;/&#1047;&#1072;&#1087;&#1088;&#1086;&#1089;&#1099;/&#1055;&#1088;&#1086;&#1073;&#1085;&#1072;&#1103;%20&#1074;&#1099;&#1075;&#1088;&#1091;&#1079;&#1082;&#1072;%2009_17/&#1055;&#1077;&#1088;&#1074;&#1080;&#1095;&#1085;&#1099;&#1081;%20&#1085;&#1072;&#1076;&#1079;&#1086;&#1088;&#1085;&#1099;&#1081;%20&#1072;&#1085;&#1072;&#1083;&#1080;&#1079;%2009_17/&#1052;&#1050;&#1050;,&#1052;&#1060;&#1050;%20&#1055;&#1057;&#1050;%2009_17/&#1055;&#1057;&#1050;%2009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94;&#1077;&#1085;&#1090;&#1088;%20&#1087;&#1086;%20&#1087;&#1086;&#1090;&#1088;&#1077;&#1073;&#1080;&#1090;&#1077;&#1083;&#1100;&#1089;&#1082;&#1080;&#1084;%20&#1082;&#1086;&#1086;&#1087;&#1077;&#1088;&#1072;&#1090;&#1080;&#1074;&#1072;&#1084;/$%20&#1055;&#1057;&#1050;/&#1055;&#1057;&#1050;%201%20&#1082;&#1074;%202018/&#1058;&#1088;&#1080;&#1075;&#1075;&#1077;&#1088;&#1099;%20&#1087;&#1088;&#1077;&#1074;&#1099;&#1096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"/>
      <sheetName val="КПК"/>
      <sheetName val="Ломбард"/>
      <sheetName val="ОГРН"/>
      <sheetName val="ИНН"/>
      <sheetName val="для ПСК"/>
      <sheetName val="МФО прев.,заниж. ПСК"/>
      <sheetName val="Ставки"/>
      <sheetName val="ПСК категории"/>
      <sheetName val="МФО прев.,заниж. Уникальные"/>
      <sheetName val="МФО прев"/>
      <sheetName val="Данные"/>
      <sheetName val="МФО заниж ПСК"/>
      <sheetName val="МФК прев., заниж. ДМР"/>
      <sheetName val="ПСК категории ДМР"/>
      <sheetName val="Данные ПСК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ПК"/>
      <sheetName val="Лист2"/>
      <sheetName val="ВВГУ КПК"/>
      <sheetName val="ГУ по ЦФО КПК"/>
      <sheetName val="СЗГУ КПК"/>
      <sheetName val="КПК ЦА"/>
      <sheetName val="данные"/>
      <sheetName val="Лист1"/>
      <sheetName val="СКПК "/>
      <sheetName val="СКПК ЦА"/>
      <sheetName val="Значение ПСК"/>
      <sheetName val="Лист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7"/>
  <sheetViews>
    <sheetView showGridLines="0" topLeftCell="A37" workbookViewId="0">
      <selection activeCell="D4" sqref="D4"/>
    </sheetView>
  </sheetViews>
  <sheetFormatPr defaultColWidth="9.33203125" defaultRowHeight="13.8" x14ac:dyDescent="0.25"/>
  <cols>
    <col min="1" max="1" width="7.5546875" style="9" customWidth="1"/>
    <col min="2" max="2" width="15" style="9" customWidth="1"/>
    <col min="3" max="3" width="23" style="9" customWidth="1"/>
    <col min="4" max="4" width="20.6640625" style="9" customWidth="1"/>
    <col min="5" max="5" width="15.33203125" style="9" customWidth="1"/>
    <col min="6" max="16384" width="9.33203125" style="9"/>
  </cols>
  <sheetData>
    <row r="2" spans="1:16" ht="15.6" x14ac:dyDescent="0.3">
      <c r="B2" s="34" t="s">
        <v>0</v>
      </c>
      <c r="C2" s="34"/>
      <c r="D2" s="12"/>
    </row>
    <row r="3" spans="1:16" ht="15.6" x14ac:dyDescent="0.3">
      <c r="B3" s="53" t="s">
        <v>1</v>
      </c>
      <c r="C3" s="54"/>
      <c r="D3" s="12"/>
    </row>
    <row r="4" spans="1:16" ht="15.6" x14ac:dyDescent="0.3">
      <c r="B4" s="34" t="s">
        <v>74</v>
      </c>
      <c r="C4" s="34"/>
      <c r="D4" s="12"/>
    </row>
    <row r="6" spans="1:16" ht="48" customHeight="1" x14ac:dyDescent="0.25">
      <c r="A6" s="6"/>
      <c r="B6" s="47" t="s">
        <v>73</v>
      </c>
      <c r="C6" s="48"/>
      <c r="D6" s="48"/>
      <c r="E6" s="48"/>
      <c r="F6" s="6"/>
      <c r="G6" s="7"/>
      <c r="H6" s="7"/>
      <c r="I6" s="7"/>
      <c r="J6" s="7"/>
      <c r="K6" s="7"/>
      <c r="L6" s="8"/>
      <c r="M6" s="8"/>
      <c r="N6" s="8"/>
      <c r="O6" s="8"/>
      <c r="P6" s="8"/>
    </row>
    <row r="7" spans="1:16" x14ac:dyDescent="0.25">
      <c r="A7" s="52"/>
      <c r="B7" s="52"/>
      <c r="C7" s="52"/>
      <c r="D7" s="52"/>
      <c r="E7" s="52"/>
      <c r="K7" s="8"/>
      <c r="L7" s="8"/>
      <c r="M7" s="8"/>
      <c r="N7" s="8"/>
      <c r="O7" s="8"/>
      <c r="P7" s="8"/>
    </row>
    <row r="8" spans="1:16" x14ac:dyDescent="0.25">
      <c r="K8" s="8"/>
      <c r="L8" s="8"/>
      <c r="M8" s="8"/>
      <c r="N8" s="8"/>
      <c r="O8" s="8"/>
      <c r="P8" s="8"/>
    </row>
    <row r="9" spans="1:16" x14ac:dyDescent="0.25">
      <c r="B9" s="49" t="s">
        <v>10</v>
      </c>
      <c r="C9" s="49"/>
      <c r="D9" s="49"/>
      <c r="E9" s="49"/>
    </row>
    <row r="10" spans="1:16" ht="41.4" x14ac:dyDescent="0.25">
      <c r="B10" s="10" t="s">
        <v>69</v>
      </c>
      <c r="C10" s="10" t="s">
        <v>11</v>
      </c>
      <c r="D10" s="10" t="s">
        <v>12</v>
      </c>
      <c r="E10" s="10" t="s">
        <v>53</v>
      </c>
    </row>
    <row r="11" spans="1:16" x14ac:dyDescent="0.25">
      <c r="B11" s="11" t="s">
        <v>13</v>
      </c>
      <c r="C11" s="12"/>
      <c r="D11" s="12"/>
      <c r="E11" s="12"/>
    </row>
    <row r="12" spans="1:16" x14ac:dyDescent="0.25">
      <c r="B12" s="11" t="s">
        <v>14</v>
      </c>
      <c r="C12" s="12"/>
      <c r="D12" s="12"/>
      <c r="E12" s="12"/>
    </row>
    <row r="13" spans="1:16" x14ac:dyDescent="0.25">
      <c r="B13" s="13" t="s">
        <v>15</v>
      </c>
      <c r="C13" s="12"/>
      <c r="D13" s="12"/>
      <c r="E13" s="12"/>
    </row>
    <row r="14" spans="1:16" ht="14.4" x14ac:dyDescent="0.3">
      <c r="B14" s="43" t="s">
        <v>16</v>
      </c>
      <c r="C14" s="44"/>
      <c r="D14" s="44"/>
      <c r="E14" s="14"/>
    </row>
    <row r="16" spans="1:16" x14ac:dyDescent="0.25">
      <c r="B16" s="46" t="s">
        <v>17</v>
      </c>
      <c r="C16" s="46"/>
      <c r="D16" s="46"/>
      <c r="E16" s="46"/>
    </row>
    <row r="17" spans="2:5" ht="41.4" x14ac:dyDescent="0.25">
      <c r="B17" s="10" t="s">
        <v>69</v>
      </c>
      <c r="C17" s="15" t="s">
        <v>11</v>
      </c>
      <c r="D17" s="10" t="s">
        <v>12</v>
      </c>
      <c r="E17" s="10" t="s">
        <v>53</v>
      </c>
    </row>
    <row r="18" spans="2:5" x14ac:dyDescent="0.25">
      <c r="B18" s="16" t="s">
        <v>18</v>
      </c>
      <c r="C18" s="12"/>
      <c r="D18" s="12"/>
      <c r="E18" s="12"/>
    </row>
    <row r="19" spans="2:5" x14ac:dyDescent="0.25">
      <c r="B19" s="16" t="s">
        <v>14</v>
      </c>
      <c r="C19" s="12"/>
      <c r="D19" s="12"/>
      <c r="E19" s="12"/>
    </row>
    <row r="20" spans="2:5" x14ac:dyDescent="0.25">
      <c r="B20" s="43" t="s">
        <v>19</v>
      </c>
      <c r="C20" s="44"/>
      <c r="D20" s="45"/>
      <c r="E20" s="17"/>
    </row>
    <row r="22" spans="2:5" x14ac:dyDescent="0.25">
      <c r="B22" s="42" t="s">
        <v>20</v>
      </c>
      <c r="C22" s="42"/>
      <c r="D22" s="42"/>
      <c r="E22" s="42"/>
    </row>
    <row r="23" spans="2:5" ht="41.4" x14ac:dyDescent="0.25">
      <c r="B23" s="10" t="s">
        <v>69</v>
      </c>
      <c r="C23" s="10" t="s">
        <v>11</v>
      </c>
      <c r="D23" s="10" t="s">
        <v>12</v>
      </c>
      <c r="E23" s="10" t="s">
        <v>53</v>
      </c>
    </row>
    <row r="24" spans="2:5" x14ac:dyDescent="0.25">
      <c r="B24" s="16" t="s">
        <v>21</v>
      </c>
      <c r="C24" s="12"/>
      <c r="D24" s="12"/>
      <c r="E24" s="12"/>
    </row>
    <row r="25" spans="2:5" x14ac:dyDescent="0.25">
      <c r="B25" s="16" t="s">
        <v>22</v>
      </c>
      <c r="C25" s="12"/>
      <c r="D25" s="12"/>
      <c r="E25" s="12"/>
    </row>
    <row r="26" spans="2:5" ht="14.4" x14ac:dyDescent="0.3">
      <c r="B26" s="43" t="s">
        <v>23</v>
      </c>
      <c r="C26" s="44"/>
      <c r="D26" s="45"/>
      <c r="E26" s="14"/>
    </row>
    <row r="27" spans="2:5" ht="14.4" x14ac:dyDescent="0.3">
      <c r="B27" s="26"/>
      <c r="C27" s="26"/>
      <c r="D27" s="26"/>
      <c r="E27" s="27"/>
    </row>
    <row r="28" spans="2:5" x14ac:dyDescent="0.25">
      <c r="B28" s="46" t="s">
        <v>70</v>
      </c>
      <c r="C28" s="46"/>
      <c r="D28" s="46"/>
      <c r="E28" s="46"/>
    </row>
    <row r="29" spans="2:5" ht="41.4" x14ac:dyDescent="0.25">
      <c r="B29" s="10" t="s">
        <v>69</v>
      </c>
      <c r="C29" s="10" t="s">
        <v>11</v>
      </c>
      <c r="D29" s="10" t="s">
        <v>12</v>
      </c>
      <c r="E29" s="10" t="s">
        <v>53</v>
      </c>
    </row>
    <row r="30" spans="2:5" x14ac:dyDescent="0.25">
      <c r="B30" s="16" t="s">
        <v>25</v>
      </c>
      <c r="C30" s="12"/>
      <c r="D30" s="12"/>
      <c r="E30" s="12"/>
    </row>
    <row r="31" spans="2:5" x14ac:dyDescent="0.25">
      <c r="B31" s="16" t="s">
        <v>14</v>
      </c>
      <c r="C31" s="12"/>
      <c r="D31" s="12"/>
      <c r="E31" s="12"/>
    </row>
    <row r="32" spans="2:5" x14ac:dyDescent="0.25">
      <c r="B32" s="18" t="s">
        <v>15</v>
      </c>
      <c r="C32" s="12"/>
      <c r="D32" s="12"/>
      <c r="E32" s="12"/>
    </row>
    <row r="33" spans="2:5" ht="14.4" x14ac:dyDescent="0.3">
      <c r="B33" s="43" t="s">
        <v>57</v>
      </c>
      <c r="C33" s="44"/>
      <c r="D33" s="45"/>
      <c r="E33" s="14"/>
    </row>
    <row r="34" spans="2:5" ht="14.4" x14ac:dyDescent="0.3">
      <c r="B34" s="26"/>
      <c r="C34" s="26"/>
      <c r="D34" s="26"/>
      <c r="E34" s="27"/>
    </row>
    <row r="35" spans="2:5" x14ac:dyDescent="0.25">
      <c r="B35" s="46" t="s">
        <v>54</v>
      </c>
      <c r="C35" s="46"/>
      <c r="D35" s="46"/>
      <c r="E35" s="46"/>
    </row>
    <row r="36" spans="2:5" ht="41.4" x14ac:dyDescent="0.25">
      <c r="B36" s="10" t="s">
        <v>69</v>
      </c>
      <c r="C36" s="10" t="s">
        <v>11</v>
      </c>
      <c r="D36" s="10" t="s">
        <v>12</v>
      </c>
      <c r="E36" s="10" t="s">
        <v>53</v>
      </c>
    </row>
    <row r="37" spans="2:5" x14ac:dyDescent="0.25">
      <c r="B37" s="16" t="s">
        <v>24</v>
      </c>
      <c r="C37" s="12"/>
      <c r="D37" s="12"/>
      <c r="E37" s="12"/>
    </row>
    <row r="38" spans="2:5" x14ac:dyDescent="0.25">
      <c r="B38" s="16" t="s">
        <v>25</v>
      </c>
      <c r="C38" s="12"/>
      <c r="D38" s="12"/>
      <c r="E38" s="12"/>
    </row>
    <row r="39" spans="2:5" x14ac:dyDescent="0.25">
      <c r="B39" s="18" t="s">
        <v>26</v>
      </c>
      <c r="C39" s="12"/>
      <c r="D39" s="12"/>
      <c r="E39" s="12"/>
    </row>
    <row r="40" spans="2:5" ht="14.4" x14ac:dyDescent="0.3">
      <c r="B40" s="43" t="s">
        <v>27</v>
      </c>
      <c r="C40" s="44"/>
      <c r="D40" s="45"/>
      <c r="E40" s="14"/>
    </row>
    <row r="42" spans="2:5" x14ac:dyDescent="0.25">
      <c r="B42" s="42" t="s">
        <v>55</v>
      </c>
      <c r="C42" s="42"/>
      <c r="D42" s="42"/>
      <c r="E42" s="42"/>
    </row>
    <row r="43" spans="2:5" ht="41.4" x14ac:dyDescent="0.25">
      <c r="B43" s="10" t="s">
        <v>69</v>
      </c>
      <c r="C43" s="10" t="s">
        <v>11</v>
      </c>
      <c r="D43" s="10" t="s">
        <v>12</v>
      </c>
      <c r="E43" s="10" t="s">
        <v>53</v>
      </c>
    </row>
    <row r="44" spans="2:5" x14ac:dyDescent="0.25">
      <c r="B44" s="16" t="s">
        <v>28</v>
      </c>
      <c r="C44" s="12"/>
      <c r="D44" s="12"/>
      <c r="E44" s="12"/>
    </row>
    <row r="45" spans="2:5" x14ac:dyDescent="0.25">
      <c r="B45" s="16" t="s">
        <v>22</v>
      </c>
      <c r="C45" s="12"/>
      <c r="D45" s="12"/>
      <c r="E45" s="12"/>
    </row>
    <row r="46" spans="2:5" x14ac:dyDescent="0.25">
      <c r="B46" s="18" t="s">
        <v>29</v>
      </c>
      <c r="C46" s="12"/>
      <c r="D46" s="12"/>
      <c r="E46" s="12"/>
    </row>
    <row r="47" spans="2:5" ht="14.4" x14ac:dyDescent="0.3">
      <c r="B47" s="43" t="s">
        <v>30</v>
      </c>
      <c r="C47" s="44"/>
      <c r="D47" s="45"/>
      <c r="E47" s="14"/>
    </row>
    <row r="49" spans="2:5" x14ac:dyDescent="0.25">
      <c r="B49" s="46" t="s">
        <v>56</v>
      </c>
      <c r="C49" s="46"/>
      <c r="D49" s="46"/>
      <c r="E49" s="46"/>
    </row>
    <row r="50" spans="2:5" ht="41.4" x14ac:dyDescent="0.25">
      <c r="B50" s="19" t="s">
        <v>69</v>
      </c>
      <c r="C50" s="10" t="s">
        <v>11</v>
      </c>
      <c r="D50" s="10" t="s">
        <v>12</v>
      </c>
      <c r="E50" s="10" t="s">
        <v>53</v>
      </c>
    </row>
    <row r="51" spans="2:5" x14ac:dyDescent="0.25">
      <c r="B51" s="16" t="s">
        <v>31</v>
      </c>
      <c r="C51" s="12"/>
      <c r="D51" s="12"/>
      <c r="E51" s="12"/>
    </row>
    <row r="52" spans="2:5" x14ac:dyDescent="0.25">
      <c r="B52" s="16" t="s">
        <v>32</v>
      </c>
      <c r="C52" s="12"/>
      <c r="D52" s="12"/>
      <c r="E52" s="12"/>
    </row>
    <row r="53" spans="2:5" ht="14.4" x14ac:dyDescent="0.3">
      <c r="B53" s="50" t="s">
        <v>33</v>
      </c>
      <c r="C53" s="44"/>
      <c r="D53" s="45"/>
      <c r="E53" s="14"/>
    </row>
    <row r="55" spans="2:5" ht="31.5" customHeight="1" x14ac:dyDescent="0.25">
      <c r="B55" s="51"/>
      <c r="C55" s="51"/>
      <c r="D55" s="51"/>
      <c r="E55" s="51"/>
    </row>
    <row r="56" spans="2:5" x14ac:dyDescent="0.25">
      <c r="B56" s="20" t="s">
        <v>68</v>
      </c>
    </row>
    <row r="57" spans="2:5" x14ac:dyDescent="0.25">
      <c r="B57" s="20"/>
    </row>
  </sheetData>
  <mergeCells count="18">
    <mergeCell ref="B3:C3"/>
    <mergeCell ref="B53:D53"/>
    <mergeCell ref="B55:E55"/>
    <mergeCell ref="B26:D26"/>
    <mergeCell ref="B35:E35"/>
    <mergeCell ref="B40:D40"/>
    <mergeCell ref="B42:E42"/>
    <mergeCell ref="B47:D47"/>
    <mergeCell ref="B49:E49"/>
    <mergeCell ref="B22:E22"/>
    <mergeCell ref="B33:D33"/>
    <mergeCell ref="B28:E28"/>
    <mergeCell ref="B6:E6"/>
    <mergeCell ref="B9:E9"/>
    <mergeCell ref="B14:D14"/>
    <mergeCell ref="B16:E16"/>
    <mergeCell ref="B20:D20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30"/>
  <sheetViews>
    <sheetView zoomScale="124" zoomScaleNormal="124" workbookViewId="0">
      <selection activeCell="A13" sqref="A13"/>
    </sheetView>
  </sheetViews>
  <sheetFormatPr defaultColWidth="9.33203125" defaultRowHeight="13.2" x14ac:dyDescent="0.25"/>
  <cols>
    <col min="1" max="1" width="10.33203125" style="1" customWidth="1"/>
    <col min="2" max="2" width="33.5546875" style="1" customWidth="1"/>
    <col min="3" max="3" width="18.33203125" style="1" customWidth="1"/>
    <col min="4" max="5" width="16.6640625" style="1" customWidth="1"/>
    <col min="6" max="6" width="11.6640625" style="1" customWidth="1"/>
    <col min="7" max="7" width="13.6640625" style="1" customWidth="1"/>
    <col min="8" max="8" width="12.6640625" style="1" customWidth="1"/>
    <col min="9" max="9" width="14.44140625" style="1" customWidth="1"/>
    <col min="10" max="12" width="22.5546875" style="1" customWidth="1"/>
    <col min="13" max="13" width="22.33203125" style="1" customWidth="1"/>
    <col min="14" max="14" width="64.6640625" style="1" customWidth="1"/>
    <col min="15" max="16384" width="9.33203125" style="1"/>
  </cols>
  <sheetData>
    <row r="1" spans="1:22" x14ac:dyDescent="0.25">
      <c r="L1" s="2"/>
    </row>
    <row r="2" spans="1:22" x14ac:dyDescent="0.25">
      <c r="J2" s="2"/>
      <c r="K2" s="2"/>
      <c r="L2" s="2"/>
    </row>
    <row r="3" spans="1:22" x14ac:dyDescent="0.25">
      <c r="B3" s="30" t="s">
        <v>0</v>
      </c>
      <c r="C3" s="57"/>
      <c r="D3" s="58"/>
      <c r="E3" s="58"/>
      <c r="F3" s="59"/>
      <c r="J3" s="2"/>
      <c r="K3" s="2"/>
      <c r="L3" s="2"/>
    </row>
    <row r="4" spans="1:22" ht="15" customHeight="1" x14ac:dyDescent="0.25">
      <c r="B4" s="30" t="s">
        <v>1</v>
      </c>
      <c r="C4" s="60"/>
      <c r="D4" s="61"/>
      <c r="E4" s="61"/>
      <c r="F4" s="62"/>
      <c r="J4" s="2"/>
      <c r="K4" s="2"/>
      <c r="L4" s="63"/>
    </row>
    <row r="5" spans="1:22" x14ac:dyDescent="0.25">
      <c r="B5" s="30" t="s">
        <v>34</v>
      </c>
      <c r="C5" s="60"/>
      <c r="D5" s="61"/>
      <c r="E5" s="61"/>
      <c r="F5" s="62"/>
      <c r="J5" s="2"/>
      <c r="K5" s="2"/>
      <c r="L5" s="63"/>
    </row>
    <row r="6" spans="1:22" x14ac:dyDescent="0.25">
      <c r="J6" s="2"/>
      <c r="K6" s="2"/>
    </row>
    <row r="7" spans="1:22" x14ac:dyDescent="0.25">
      <c r="A7" s="40" t="s">
        <v>76</v>
      </c>
      <c r="J7" s="2"/>
      <c r="K7" s="2"/>
    </row>
    <row r="8" spans="1:22" ht="29.25" customHeight="1" x14ac:dyDescent="0.25">
      <c r="A8" s="64" t="s">
        <v>35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22" s="3" customFormat="1" ht="39" customHeight="1" x14ac:dyDescent="0.25">
      <c r="A9" s="55" t="s">
        <v>2</v>
      </c>
      <c r="B9" s="55" t="s">
        <v>36</v>
      </c>
      <c r="C9" s="55" t="s">
        <v>37</v>
      </c>
      <c r="D9" s="55" t="s">
        <v>38</v>
      </c>
      <c r="E9" s="55" t="s">
        <v>39</v>
      </c>
      <c r="F9" s="55" t="s">
        <v>3</v>
      </c>
      <c r="G9" s="55" t="s">
        <v>4</v>
      </c>
      <c r="H9" s="55" t="s">
        <v>5</v>
      </c>
      <c r="I9" s="55" t="s">
        <v>58</v>
      </c>
      <c r="J9" s="55" t="s">
        <v>71</v>
      </c>
      <c r="K9" s="55" t="s">
        <v>64</v>
      </c>
      <c r="L9" s="55" t="s">
        <v>65</v>
      </c>
      <c r="M9" s="55" t="s">
        <v>72</v>
      </c>
    </row>
    <row r="10" spans="1:22" s="3" customFormat="1" ht="63.7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3" customFormat="1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4">
        <v>13</v>
      </c>
      <c r="M11" s="4" t="s">
        <v>66</v>
      </c>
      <c r="N11" s="21"/>
      <c r="O11" s="21"/>
      <c r="P11" s="21"/>
      <c r="Q11" s="21"/>
      <c r="R11" s="21"/>
      <c r="S11" s="21"/>
      <c r="T11" s="21"/>
      <c r="U11" s="21"/>
      <c r="V11" s="21"/>
    </row>
    <row r="12" spans="1:22" s="3" customFormat="1" ht="28.8" x14ac:dyDescent="0.25">
      <c r="A12" s="28" t="s">
        <v>49</v>
      </c>
      <c r="B12" s="23" t="s">
        <v>50</v>
      </c>
      <c r="C12" s="23" t="s">
        <v>50</v>
      </c>
      <c r="D12" s="23" t="s">
        <v>50</v>
      </c>
      <c r="E12" s="23" t="s">
        <v>50</v>
      </c>
      <c r="F12" s="23" t="s">
        <v>50</v>
      </c>
      <c r="G12" s="29" t="s">
        <v>51</v>
      </c>
      <c r="H12" s="29" t="s">
        <v>51</v>
      </c>
      <c r="I12" s="23" t="s">
        <v>52</v>
      </c>
      <c r="J12" s="23" t="s">
        <v>52</v>
      </c>
      <c r="K12" s="23" t="s">
        <v>52</v>
      </c>
      <c r="L12" s="23" t="s">
        <v>52</v>
      </c>
      <c r="M12" s="23" t="s">
        <v>52</v>
      </c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4.4" x14ac:dyDescent="0.25">
      <c r="A13" s="24" t="s">
        <v>48</v>
      </c>
      <c r="B13" s="37" t="s">
        <v>40</v>
      </c>
      <c r="C13" s="38" t="s">
        <v>75</v>
      </c>
      <c r="D13" s="38" t="s">
        <v>41</v>
      </c>
      <c r="E13" s="38" t="s">
        <v>42</v>
      </c>
      <c r="F13" s="38" t="s">
        <v>43</v>
      </c>
      <c r="G13" s="39">
        <v>45174</v>
      </c>
      <c r="H13" s="39">
        <v>45904</v>
      </c>
      <c r="I13" s="36">
        <v>68000</v>
      </c>
      <c r="J13" s="36">
        <v>52000</v>
      </c>
      <c r="K13" s="36">
        <v>26000</v>
      </c>
      <c r="L13" s="36">
        <v>1000</v>
      </c>
      <c r="M13" s="35">
        <f>SUM(K13:L13)</f>
        <v>27000</v>
      </c>
      <c r="N13" s="21"/>
      <c r="O13" s="21"/>
      <c r="P13" s="21"/>
      <c r="Q13" s="21"/>
      <c r="R13" s="21"/>
      <c r="S13" s="21"/>
      <c r="T13" s="21"/>
      <c r="U13" s="21"/>
      <c r="V13" s="21"/>
    </row>
    <row r="14" spans="1:22" x14ac:dyDescent="0.25">
      <c r="A14" s="5"/>
      <c r="B14" s="5"/>
      <c r="C14" s="5"/>
      <c r="D14" s="22"/>
      <c r="E14" s="22"/>
      <c r="F14" s="5"/>
      <c r="G14" s="5"/>
      <c r="H14" s="5"/>
      <c r="I14" s="5"/>
      <c r="J14" s="5"/>
      <c r="K14" s="5"/>
      <c r="L14" s="5"/>
      <c r="M14" s="5"/>
      <c r="N14" s="21"/>
      <c r="O14" s="21"/>
      <c r="P14" s="21"/>
      <c r="Q14" s="21"/>
      <c r="R14" s="21"/>
      <c r="S14" s="21"/>
      <c r="T14" s="21"/>
      <c r="U14" s="21"/>
      <c r="V14" s="21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2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1:13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1:13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1:13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1:13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1:13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1:13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1:13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1:13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1:13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1:13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1:13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1:13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1:13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1:13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1:13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1:13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1:13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1:13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1:13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1:13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1:13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1:13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1:13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1:13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1:13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1:13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1:13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1:13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1:13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1:13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1:13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1:13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1:13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1:13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1:13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1:13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1:13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1:13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1:13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1:13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1:13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1:13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1:13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1:13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1:13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1:13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1:13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1:13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1:13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1:13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1:13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1:13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1:13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1:13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1:13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1:13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1:13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1:13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1:13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1:13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1:13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1:13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1:13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1:13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1:13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1:13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1:13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1:13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1:13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1:13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1:13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1:13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1:13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1:13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1:13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1:13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1:13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1:13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1:13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1:13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1:13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1:13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1:13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1:13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1:13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1:13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1:13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1:13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1:13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1:13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1:13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1:13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1:13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1:13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1:13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1:13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1:13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1:13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1:13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3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3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3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3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</sheetData>
  <mergeCells count="18">
    <mergeCell ref="M9:M10"/>
    <mergeCell ref="C3:F3"/>
    <mergeCell ref="C4:F4"/>
    <mergeCell ref="L4:L5"/>
    <mergeCell ref="C5:F5"/>
    <mergeCell ref="G9:G10"/>
    <mergeCell ref="H9:H10"/>
    <mergeCell ref="L9:L10"/>
    <mergeCell ref="A8:L8"/>
    <mergeCell ref="A9:A10"/>
    <mergeCell ref="B9:B10"/>
    <mergeCell ref="C9:C10"/>
    <mergeCell ref="D9:D10"/>
    <mergeCell ref="E9:E10"/>
    <mergeCell ref="F9:F10"/>
    <mergeCell ref="I9:I10"/>
    <mergeCell ref="J9:J10"/>
    <mergeCell ref="K9:K10"/>
  </mergeCells>
  <pageMargins left="0.31496062992125984" right="0.31496062992125984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6"/>
  <sheetViews>
    <sheetView zoomScale="124" zoomScaleNormal="124" workbookViewId="0">
      <selection activeCell="A8" sqref="A8:N8"/>
    </sheetView>
  </sheetViews>
  <sheetFormatPr defaultColWidth="9.109375" defaultRowHeight="13.2" x14ac:dyDescent="0.25"/>
  <cols>
    <col min="1" max="1" width="5.44140625" style="1" customWidth="1"/>
    <col min="2" max="2" width="32.77734375" style="1" customWidth="1"/>
    <col min="3" max="4" width="18.109375" style="1" hidden="1" customWidth="1"/>
    <col min="5" max="6" width="16.6640625" style="1" hidden="1" customWidth="1"/>
    <col min="7" max="7" width="11.88671875" style="1" hidden="1" customWidth="1"/>
    <col min="8" max="8" width="13.88671875" style="1" hidden="1" customWidth="1"/>
    <col min="9" max="9" width="12.6640625" style="1" customWidth="1"/>
    <col min="10" max="10" width="13.44140625" style="1" customWidth="1"/>
    <col min="11" max="11" width="14.44140625" style="1" customWidth="1"/>
    <col min="12" max="12" width="18.6640625" style="1" customWidth="1"/>
    <col min="13" max="13" width="20.44140625" style="1" customWidth="1"/>
    <col min="14" max="14" width="15.88671875" style="1" customWidth="1"/>
    <col min="15" max="15" width="22.44140625" style="1" customWidth="1"/>
    <col min="16" max="16" width="17.88671875" style="1" customWidth="1"/>
    <col min="17" max="17" width="13.88671875" style="1" customWidth="1"/>
    <col min="18" max="16384" width="9.109375" style="1"/>
  </cols>
  <sheetData>
    <row r="1" spans="1:25" x14ac:dyDescent="0.25">
      <c r="N1" s="2" t="s">
        <v>77</v>
      </c>
      <c r="O1" s="2"/>
    </row>
    <row r="2" spans="1:25" x14ac:dyDescent="0.25">
      <c r="L2" s="2"/>
      <c r="M2" s="2"/>
      <c r="N2" s="2"/>
      <c r="O2" s="2"/>
    </row>
    <row r="3" spans="1:25" x14ac:dyDescent="0.25">
      <c r="B3" s="30" t="s">
        <v>0</v>
      </c>
      <c r="C3" s="57" t="s">
        <v>78</v>
      </c>
      <c r="D3" s="58"/>
      <c r="E3" s="58"/>
      <c r="F3" s="58"/>
      <c r="G3" s="59"/>
      <c r="I3" s="5"/>
      <c r="L3" s="2"/>
      <c r="M3" s="2"/>
      <c r="N3" s="2"/>
      <c r="O3" s="2"/>
    </row>
    <row r="4" spans="1:25" ht="15" customHeight="1" x14ac:dyDescent="0.25">
      <c r="B4" s="30" t="s">
        <v>1</v>
      </c>
      <c r="C4" s="60">
        <v>4810004681</v>
      </c>
      <c r="D4" s="61"/>
      <c r="E4" s="61"/>
      <c r="F4" s="61"/>
      <c r="G4" s="62"/>
      <c r="I4" s="5"/>
      <c r="L4" s="2"/>
      <c r="M4" s="2"/>
      <c r="N4" s="63"/>
      <c r="O4" s="41"/>
    </row>
    <row r="5" spans="1:25" x14ac:dyDescent="0.25">
      <c r="B5" s="30" t="s">
        <v>79</v>
      </c>
      <c r="C5" s="69">
        <v>1124811000698</v>
      </c>
      <c r="D5" s="70"/>
      <c r="E5" s="70"/>
      <c r="F5" s="70"/>
      <c r="G5" s="71"/>
      <c r="I5" s="5"/>
      <c r="L5" s="2"/>
      <c r="M5" s="2"/>
      <c r="N5" s="63"/>
      <c r="O5" s="41"/>
    </row>
    <row r="6" spans="1:25" x14ac:dyDescent="0.25">
      <c r="B6" s="30" t="s">
        <v>80</v>
      </c>
      <c r="C6" s="72">
        <v>45473</v>
      </c>
      <c r="D6" s="61"/>
      <c r="E6" s="61"/>
      <c r="F6" s="61"/>
      <c r="G6" s="62"/>
      <c r="I6" s="73">
        <v>45473</v>
      </c>
      <c r="L6" s="2"/>
      <c r="M6" s="2"/>
      <c r="N6" s="63"/>
      <c r="O6" s="41"/>
    </row>
    <row r="7" spans="1:25" x14ac:dyDescent="0.25">
      <c r="B7" s="40" t="s">
        <v>123</v>
      </c>
      <c r="L7" s="2"/>
      <c r="M7" s="2"/>
    </row>
    <row r="8" spans="1:25" ht="29.25" customHeight="1" x14ac:dyDescent="0.25">
      <c r="A8" s="64" t="s">
        <v>35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33"/>
    </row>
    <row r="9" spans="1:25" s="3" customFormat="1" ht="39" customHeight="1" x14ac:dyDescent="0.25">
      <c r="A9" s="55" t="s">
        <v>2</v>
      </c>
      <c r="B9" s="55" t="s">
        <v>36</v>
      </c>
      <c r="C9" s="55" t="s">
        <v>37</v>
      </c>
      <c r="D9" s="55" t="s">
        <v>81</v>
      </c>
      <c r="E9" s="55" t="s">
        <v>38</v>
      </c>
      <c r="F9" s="55" t="s">
        <v>39</v>
      </c>
      <c r="G9" s="55" t="s">
        <v>3</v>
      </c>
      <c r="H9" s="55" t="s">
        <v>4</v>
      </c>
      <c r="I9" s="55" t="s">
        <v>5</v>
      </c>
      <c r="J9" s="55" t="s">
        <v>58</v>
      </c>
      <c r="K9" s="55" t="s">
        <v>82</v>
      </c>
      <c r="L9" s="55" t="s">
        <v>83</v>
      </c>
      <c r="M9" s="55" t="s">
        <v>84</v>
      </c>
      <c r="N9" s="55" t="s">
        <v>85</v>
      </c>
      <c r="O9" s="55" t="s">
        <v>86</v>
      </c>
      <c r="P9" s="55" t="s">
        <v>87</v>
      </c>
    </row>
    <row r="10" spans="1:25" s="3" customFormat="1" ht="37.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1"/>
      <c r="R10" s="21"/>
      <c r="S10" s="21"/>
      <c r="T10" s="21"/>
      <c r="U10" s="21"/>
      <c r="V10" s="21"/>
      <c r="W10" s="21"/>
      <c r="X10" s="21"/>
      <c r="Y10" s="21"/>
    </row>
    <row r="11" spans="1:25" s="3" customFormat="1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 t="s">
        <v>88</v>
      </c>
      <c r="N11" s="4">
        <v>13</v>
      </c>
      <c r="O11" s="4" t="s">
        <v>89</v>
      </c>
      <c r="P11" s="4" t="s">
        <v>90</v>
      </c>
      <c r="Q11" s="21"/>
      <c r="R11" s="21"/>
      <c r="S11" s="21"/>
      <c r="T11" s="21"/>
      <c r="U11" s="21"/>
      <c r="V11" s="21"/>
      <c r="W11" s="21"/>
      <c r="X11" s="21"/>
      <c r="Y11" s="21"/>
    </row>
    <row r="12" spans="1:25" s="3" customFormat="1" ht="57.6" hidden="1" x14ac:dyDescent="0.25">
      <c r="A12" s="28" t="s">
        <v>49</v>
      </c>
      <c r="B12" s="23" t="s">
        <v>91</v>
      </c>
      <c r="C12" s="23" t="s">
        <v>91</v>
      </c>
      <c r="D12" s="23" t="s">
        <v>52</v>
      </c>
      <c r="E12" s="23" t="s">
        <v>91</v>
      </c>
      <c r="F12" s="23" t="s">
        <v>91</v>
      </c>
      <c r="G12" s="23" t="s">
        <v>91</v>
      </c>
      <c r="H12" s="29" t="s">
        <v>51</v>
      </c>
      <c r="I12" s="29" t="s">
        <v>51</v>
      </c>
      <c r="J12" s="23" t="s">
        <v>52</v>
      </c>
      <c r="K12" s="74" t="s">
        <v>92</v>
      </c>
      <c r="L12" s="23" t="s">
        <v>52</v>
      </c>
      <c r="M12" s="23" t="s">
        <v>52</v>
      </c>
      <c r="N12" s="23" t="s">
        <v>52</v>
      </c>
      <c r="O12" s="23" t="s">
        <v>52</v>
      </c>
      <c r="P12" s="23" t="s">
        <v>52</v>
      </c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4.4" x14ac:dyDescent="0.25">
      <c r="A13" s="24" t="s">
        <v>48</v>
      </c>
      <c r="B13" s="75" t="s">
        <v>40</v>
      </c>
      <c r="C13" s="76" t="s">
        <v>93</v>
      </c>
      <c r="D13" s="77" t="s">
        <v>94</v>
      </c>
      <c r="E13" s="76" t="s">
        <v>41</v>
      </c>
      <c r="F13" s="76" t="s">
        <v>42</v>
      </c>
      <c r="G13" s="76" t="s">
        <v>43</v>
      </c>
      <c r="H13" s="78">
        <v>43348</v>
      </c>
      <c r="I13" s="78">
        <v>43712</v>
      </c>
      <c r="J13" s="79">
        <v>68000</v>
      </c>
      <c r="K13" s="80">
        <v>0.11</v>
      </c>
      <c r="L13" s="81">
        <v>52000</v>
      </c>
      <c r="M13" s="81"/>
      <c r="N13" s="81">
        <v>15000</v>
      </c>
      <c r="O13" s="81"/>
      <c r="P13" s="79"/>
      <c r="Q13" s="21"/>
      <c r="R13" s="21"/>
      <c r="S13" s="21"/>
      <c r="T13" s="21"/>
      <c r="U13" s="21"/>
      <c r="V13" s="21"/>
      <c r="W13" s="21"/>
      <c r="X13" s="21"/>
      <c r="Y13" s="21"/>
    </row>
    <row r="14" spans="1:25" x14ac:dyDescent="0.25">
      <c r="A14" s="5">
        <v>1</v>
      </c>
      <c r="B14" s="5" t="s">
        <v>95</v>
      </c>
      <c r="C14" s="5"/>
      <c r="D14" s="5"/>
      <c r="E14" s="5" t="s">
        <v>96</v>
      </c>
      <c r="F14" s="5" t="s">
        <v>97</v>
      </c>
      <c r="G14" s="5">
        <v>43</v>
      </c>
      <c r="H14" s="73">
        <v>45112</v>
      </c>
      <c r="I14" s="73">
        <v>45477</v>
      </c>
      <c r="J14" s="82">
        <v>90000</v>
      </c>
      <c r="K14" s="83">
        <v>0.08</v>
      </c>
      <c r="L14" s="84">
        <v>90000</v>
      </c>
      <c r="M14" s="84">
        <f>IF((I14-I$6)&lt;=365,L14,0)</f>
        <v>90000</v>
      </c>
      <c r="N14" s="85">
        <v>7200</v>
      </c>
      <c r="O14" s="85">
        <f>IF(M14&gt;0,N14,0)</f>
        <v>7200</v>
      </c>
      <c r="P14" s="82">
        <f>M14+O14</f>
        <v>97200</v>
      </c>
      <c r="Q14" s="86"/>
      <c r="R14" s="21"/>
      <c r="S14" s="21"/>
      <c r="T14" s="21"/>
      <c r="U14" s="21"/>
      <c r="V14" s="21"/>
      <c r="W14" s="21"/>
      <c r="X14" s="21"/>
      <c r="Y14" s="21"/>
    </row>
    <row r="15" spans="1:25" x14ac:dyDescent="0.25">
      <c r="A15" s="5">
        <v>2</v>
      </c>
      <c r="B15" s="5" t="s">
        <v>95</v>
      </c>
      <c r="C15" s="5"/>
      <c r="D15" s="5"/>
      <c r="E15" s="5" t="s">
        <v>96</v>
      </c>
      <c r="F15" s="5" t="s">
        <v>97</v>
      </c>
      <c r="G15" s="5">
        <v>44</v>
      </c>
      <c r="H15" s="73">
        <v>45112</v>
      </c>
      <c r="I15" s="73">
        <v>45842</v>
      </c>
      <c r="J15" s="82">
        <v>90000</v>
      </c>
      <c r="K15" s="83">
        <v>0.08</v>
      </c>
      <c r="L15" s="84">
        <v>90000</v>
      </c>
      <c r="M15" s="84">
        <f>IF((I15-I$6)&lt;=365,L15,0)</f>
        <v>0</v>
      </c>
      <c r="N15" s="85">
        <v>7200</v>
      </c>
      <c r="O15" s="85">
        <f t="shared" ref="O15:O18" si="0">IF(M15&gt;0,N15,0)</f>
        <v>0</v>
      </c>
      <c r="P15" s="82">
        <f t="shared" ref="P15:P18" si="1">M15+O15</f>
        <v>0</v>
      </c>
      <c r="Q15" s="86"/>
      <c r="R15" s="21"/>
      <c r="S15" s="21"/>
      <c r="T15" s="21"/>
      <c r="U15" s="21"/>
      <c r="V15" s="21"/>
      <c r="W15" s="21"/>
      <c r="X15" s="21"/>
      <c r="Y15" s="21"/>
    </row>
    <row r="16" spans="1:25" x14ac:dyDescent="0.25">
      <c r="A16" s="5">
        <v>3</v>
      </c>
      <c r="B16" s="5" t="s">
        <v>95</v>
      </c>
      <c r="C16" s="5"/>
      <c r="D16" s="5"/>
      <c r="E16" s="5" t="s">
        <v>96</v>
      </c>
      <c r="F16" s="5" t="s">
        <v>97</v>
      </c>
      <c r="G16" s="5">
        <v>45</v>
      </c>
      <c r="H16" s="73">
        <v>45112</v>
      </c>
      <c r="I16" s="73">
        <v>45477</v>
      </c>
      <c r="J16" s="82">
        <v>90000</v>
      </c>
      <c r="K16" s="83">
        <v>0.08</v>
      </c>
      <c r="L16" s="84">
        <v>90000</v>
      </c>
      <c r="M16" s="84">
        <f t="shared" ref="M16:M18" si="2">IF((I16-I$6)&lt;=365,L16,0)</f>
        <v>90000</v>
      </c>
      <c r="N16" s="85">
        <v>7200</v>
      </c>
      <c r="O16" s="85">
        <f t="shared" si="0"/>
        <v>7200</v>
      </c>
      <c r="P16" s="82">
        <f t="shared" si="1"/>
        <v>97200</v>
      </c>
      <c r="Q16" s="86"/>
    </row>
    <row r="17" spans="1:17" x14ac:dyDescent="0.25">
      <c r="A17" s="5">
        <v>4</v>
      </c>
      <c r="B17" s="5" t="s">
        <v>95</v>
      </c>
      <c r="C17" s="5"/>
      <c r="D17" s="5"/>
      <c r="E17" s="5" t="s">
        <v>96</v>
      </c>
      <c r="F17" s="5" t="s">
        <v>97</v>
      </c>
      <c r="G17" s="5">
        <v>46</v>
      </c>
      <c r="H17" s="73">
        <v>45112</v>
      </c>
      <c r="I17" s="73">
        <v>45477</v>
      </c>
      <c r="J17" s="82">
        <v>90000</v>
      </c>
      <c r="K17" s="83">
        <v>0.08</v>
      </c>
      <c r="L17" s="84">
        <v>90000</v>
      </c>
      <c r="M17" s="84">
        <f t="shared" si="2"/>
        <v>90000</v>
      </c>
      <c r="N17" s="85">
        <v>7200</v>
      </c>
      <c r="O17" s="85">
        <f t="shared" si="0"/>
        <v>7200</v>
      </c>
      <c r="P17" s="82">
        <f t="shared" si="1"/>
        <v>97200</v>
      </c>
      <c r="Q17" s="86"/>
    </row>
    <row r="18" spans="1:17" x14ac:dyDescent="0.25">
      <c r="A18" s="5">
        <v>5</v>
      </c>
      <c r="B18" s="5" t="s">
        <v>95</v>
      </c>
      <c r="C18" s="5"/>
      <c r="D18" s="5"/>
      <c r="E18" s="5" t="s">
        <v>96</v>
      </c>
      <c r="F18" s="5" t="s">
        <v>97</v>
      </c>
      <c r="G18" s="5">
        <v>47</v>
      </c>
      <c r="H18" s="73">
        <v>45112</v>
      </c>
      <c r="I18" s="73">
        <v>45477</v>
      </c>
      <c r="J18" s="82">
        <v>70000</v>
      </c>
      <c r="K18" s="83">
        <v>0.08</v>
      </c>
      <c r="L18" s="84">
        <v>70000</v>
      </c>
      <c r="M18" s="84">
        <f t="shared" si="2"/>
        <v>70000</v>
      </c>
      <c r="N18" s="85">
        <v>5600</v>
      </c>
      <c r="O18" s="85">
        <f t="shared" si="0"/>
        <v>5600</v>
      </c>
      <c r="P18" s="82">
        <f t="shared" si="1"/>
        <v>75600</v>
      </c>
      <c r="Q18" s="86"/>
    </row>
    <row r="19" spans="1:17" x14ac:dyDescent="0.25">
      <c r="P19" s="87">
        <f>SUM(P14:P18)</f>
        <v>367200</v>
      </c>
      <c r="Q19" s="86"/>
    </row>
    <row r="20" spans="1:17" x14ac:dyDescent="0.25">
      <c r="Q20" s="86"/>
    </row>
    <row r="21" spans="1:17" x14ac:dyDescent="0.25">
      <c r="Q21" s="86"/>
    </row>
    <row r="22" spans="1:17" x14ac:dyDescent="0.25">
      <c r="J22" s="88"/>
      <c r="L22" s="88"/>
      <c r="M22" s="88"/>
      <c r="N22" s="88"/>
      <c r="O22" s="88"/>
      <c r="Q22" s="86"/>
    </row>
    <row r="23" spans="1:17" x14ac:dyDescent="0.25">
      <c r="Q23" s="86"/>
    </row>
    <row r="24" spans="1:17" x14ac:dyDescent="0.25">
      <c r="Q24" s="86"/>
    </row>
    <row r="25" spans="1:17" x14ac:dyDescent="0.25">
      <c r="Q25" s="86"/>
    </row>
    <row r="26" spans="1:17" x14ac:dyDescent="0.25">
      <c r="J26" s="88"/>
    </row>
  </sheetData>
  <mergeCells count="22">
    <mergeCell ref="O9:O10"/>
    <mergeCell ref="N4:N6"/>
    <mergeCell ref="C5:G5"/>
    <mergeCell ref="C6:G6"/>
    <mergeCell ref="A8:N8"/>
    <mergeCell ref="J9:J10"/>
    <mergeCell ref="K9:K10"/>
    <mergeCell ref="L9:L10"/>
    <mergeCell ref="M9:M10"/>
    <mergeCell ref="N9:N10"/>
    <mergeCell ref="E9:E10"/>
    <mergeCell ref="F9:F10"/>
    <mergeCell ref="G9:G10"/>
    <mergeCell ref="C3:G3"/>
    <mergeCell ref="C4:G4"/>
    <mergeCell ref="H9:H10"/>
    <mergeCell ref="I9:I10"/>
    <mergeCell ref="P9:P10"/>
    <mergeCell ref="A9:A10"/>
    <mergeCell ref="B9:B10"/>
    <mergeCell ref="C9:C10"/>
    <mergeCell ref="D9:D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5D70-3551-427C-9ECE-B7F55582BD74}">
  <sheetPr>
    <pageSetUpPr fitToPage="1"/>
  </sheetPr>
  <dimension ref="A1:X127"/>
  <sheetViews>
    <sheetView tabSelected="1" workbookViewId="0">
      <selection activeCell="A8" sqref="A8:J8"/>
    </sheetView>
  </sheetViews>
  <sheetFormatPr defaultColWidth="9.109375" defaultRowHeight="13.2" x14ac:dyDescent="0.25"/>
  <cols>
    <col min="1" max="1" width="8.88671875" style="1" customWidth="1"/>
    <col min="2" max="2" width="40.44140625" style="1" customWidth="1"/>
    <col min="3" max="3" width="17.33203125" style="1" hidden="1" customWidth="1"/>
    <col min="4" max="4" width="16.6640625" style="1" hidden="1" customWidth="1"/>
    <col min="5" max="5" width="11.88671875" style="1" hidden="1" customWidth="1"/>
    <col min="6" max="6" width="14.44140625" style="1" customWidth="1"/>
    <col min="7" max="7" width="13.88671875" style="1" customWidth="1"/>
    <col min="8" max="8" width="12.6640625" style="1" hidden="1" customWidth="1"/>
    <col min="9" max="9" width="19" style="1" hidden="1" customWidth="1"/>
    <col min="10" max="10" width="20.6640625" style="1" hidden="1" customWidth="1"/>
    <col min="11" max="14" width="19.44140625" style="1" customWidth="1"/>
    <col min="15" max="23" width="18.33203125" style="1" customWidth="1"/>
    <col min="24" max="24" width="14.5546875" style="1" customWidth="1"/>
    <col min="25" max="16384" width="9.109375" style="1"/>
  </cols>
  <sheetData>
    <row r="1" spans="1:24" x14ac:dyDescent="0.25">
      <c r="K1" s="2" t="s">
        <v>99</v>
      </c>
    </row>
    <row r="3" spans="1:24" x14ac:dyDescent="0.25">
      <c r="A3" s="66" t="s">
        <v>0</v>
      </c>
      <c r="B3" s="66"/>
      <c r="C3" s="66"/>
      <c r="D3" s="66"/>
      <c r="E3" s="57"/>
      <c r="F3" s="58"/>
      <c r="G3" s="58"/>
      <c r="H3" s="59"/>
    </row>
    <row r="4" spans="1:24" x14ac:dyDescent="0.25">
      <c r="A4" s="67" t="s">
        <v>1</v>
      </c>
      <c r="B4" s="67"/>
      <c r="C4" s="67"/>
      <c r="D4" s="67"/>
      <c r="E4" s="60"/>
      <c r="F4" s="61"/>
      <c r="G4" s="61"/>
      <c r="H4" s="62"/>
      <c r="J4" s="89" t="s">
        <v>100</v>
      </c>
    </row>
    <row r="5" spans="1:24" x14ac:dyDescent="0.25">
      <c r="A5" s="67" t="s">
        <v>79</v>
      </c>
      <c r="B5" s="67"/>
      <c r="C5" s="67"/>
      <c r="D5" s="67"/>
      <c r="E5" s="69"/>
      <c r="F5" s="70"/>
      <c r="G5" s="70"/>
      <c r="H5" s="71"/>
      <c r="J5" s="1" t="s">
        <v>101</v>
      </c>
    </row>
    <row r="6" spans="1:24" x14ac:dyDescent="0.25">
      <c r="A6" s="67" t="s">
        <v>80</v>
      </c>
      <c r="B6" s="67"/>
      <c r="C6" s="67"/>
      <c r="D6" s="67"/>
      <c r="E6" s="90">
        <v>45473</v>
      </c>
      <c r="F6" s="91"/>
      <c r="G6" s="91"/>
      <c r="H6" s="92"/>
    </row>
    <row r="7" spans="1:24" x14ac:dyDescent="0.25">
      <c r="A7" s="40" t="s">
        <v>98</v>
      </c>
    </row>
    <row r="8" spans="1:24" ht="31.5" customHeight="1" x14ac:dyDescent="0.25">
      <c r="A8" s="68" t="s">
        <v>59</v>
      </c>
      <c r="B8" s="68"/>
      <c r="C8" s="68"/>
      <c r="D8" s="68"/>
      <c r="E8" s="68"/>
      <c r="F8" s="68"/>
      <c r="G8" s="68"/>
      <c r="H8" s="68"/>
      <c r="I8" s="68"/>
      <c r="J8" s="68"/>
    </row>
    <row r="9" spans="1:24" s="3" customFormat="1" ht="69" customHeight="1" x14ac:dyDescent="0.25">
      <c r="A9" s="55" t="s">
        <v>2</v>
      </c>
      <c r="B9" s="55" t="s">
        <v>44</v>
      </c>
      <c r="C9" s="55" t="s">
        <v>45</v>
      </c>
      <c r="D9" s="55" t="s">
        <v>102</v>
      </c>
      <c r="E9" s="55" t="s">
        <v>3</v>
      </c>
      <c r="F9" s="55" t="s">
        <v>4</v>
      </c>
      <c r="G9" s="55" t="s">
        <v>5</v>
      </c>
      <c r="H9" s="55" t="s">
        <v>60</v>
      </c>
      <c r="I9" s="55" t="s">
        <v>103</v>
      </c>
      <c r="J9" s="55" t="s">
        <v>104</v>
      </c>
      <c r="K9" s="65" t="s">
        <v>105</v>
      </c>
      <c r="L9" s="65"/>
      <c r="M9" s="65" t="s">
        <v>106</v>
      </c>
      <c r="N9" s="65"/>
      <c r="O9" s="65" t="s">
        <v>107</v>
      </c>
      <c r="P9" s="65"/>
      <c r="Q9" s="93"/>
      <c r="R9" s="32" t="s">
        <v>108</v>
      </c>
      <c r="S9" s="65" t="s">
        <v>109</v>
      </c>
      <c r="T9" s="65"/>
      <c r="U9" s="55" t="s">
        <v>67</v>
      </c>
      <c r="V9" s="65" t="s">
        <v>110</v>
      </c>
      <c r="W9" s="65"/>
      <c r="X9" s="55" t="s">
        <v>111</v>
      </c>
    </row>
    <row r="10" spans="1:24" s="3" customFormat="1" ht="39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32" t="s">
        <v>61</v>
      </c>
      <c r="L10" s="32" t="s">
        <v>62</v>
      </c>
      <c r="M10" s="32" t="s">
        <v>63</v>
      </c>
      <c r="N10" s="32" t="s">
        <v>62</v>
      </c>
      <c r="O10" s="32" t="s">
        <v>112</v>
      </c>
      <c r="P10" s="32" t="s">
        <v>113</v>
      </c>
      <c r="Q10" s="93"/>
      <c r="R10" s="32"/>
      <c r="S10" s="32" t="s">
        <v>63</v>
      </c>
      <c r="T10" s="32" t="s">
        <v>62</v>
      </c>
      <c r="U10" s="56"/>
      <c r="V10" s="32" t="s">
        <v>63</v>
      </c>
      <c r="W10" s="32" t="s">
        <v>62</v>
      </c>
      <c r="X10" s="56"/>
    </row>
    <row r="11" spans="1:24" s="3" customFormat="1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93"/>
      <c r="R11" s="4" t="s">
        <v>114</v>
      </c>
      <c r="S11" s="4" t="s">
        <v>115</v>
      </c>
      <c r="T11" s="4" t="s">
        <v>116</v>
      </c>
      <c r="U11" s="4" t="s">
        <v>117</v>
      </c>
      <c r="V11" s="4" t="s">
        <v>118</v>
      </c>
      <c r="W11" s="4" t="s">
        <v>119</v>
      </c>
      <c r="X11" s="4" t="s">
        <v>120</v>
      </c>
    </row>
    <row r="12" spans="1:24" ht="41.4" hidden="1" x14ac:dyDescent="0.3">
      <c r="A12" s="31" t="s">
        <v>49</v>
      </c>
      <c r="B12" s="23" t="s">
        <v>91</v>
      </c>
      <c r="C12" s="23" t="s">
        <v>91</v>
      </c>
      <c r="D12" s="23" t="s">
        <v>52</v>
      </c>
      <c r="E12" s="23" t="s">
        <v>91</v>
      </c>
      <c r="F12" s="29" t="s">
        <v>51</v>
      </c>
      <c r="G12" s="29" t="s">
        <v>51</v>
      </c>
      <c r="H12" s="23" t="s">
        <v>52</v>
      </c>
      <c r="I12" s="94" t="s">
        <v>121</v>
      </c>
      <c r="J12" s="23" t="s">
        <v>91</v>
      </c>
      <c r="K12" s="23" t="s">
        <v>52</v>
      </c>
      <c r="L12" s="23" t="s">
        <v>52</v>
      </c>
      <c r="M12" s="23" t="s">
        <v>52</v>
      </c>
      <c r="N12" s="23" t="s">
        <v>52</v>
      </c>
      <c r="O12" s="23" t="s">
        <v>52</v>
      </c>
      <c r="P12" s="23" t="s">
        <v>52</v>
      </c>
      <c r="Q12" s="95"/>
      <c r="R12" s="23" t="s">
        <v>52</v>
      </c>
      <c r="S12" s="23" t="s">
        <v>52</v>
      </c>
      <c r="T12" s="23" t="s">
        <v>52</v>
      </c>
      <c r="U12" s="23" t="s">
        <v>52</v>
      </c>
      <c r="V12" s="23" t="s">
        <v>52</v>
      </c>
      <c r="W12" s="23" t="s">
        <v>52</v>
      </c>
      <c r="X12" s="23" t="s">
        <v>52</v>
      </c>
    </row>
    <row r="13" spans="1:24" ht="14.4" x14ac:dyDescent="0.3">
      <c r="A13" s="25" t="s">
        <v>48</v>
      </c>
      <c r="B13" s="75" t="s">
        <v>46</v>
      </c>
      <c r="C13" s="76" t="s">
        <v>122</v>
      </c>
      <c r="D13" s="75" t="s">
        <v>94</v>
      </c>
      <c r="E13" s="75" t="s">
        <v>47</v>
      </c>
      <c r="F13" s="96">
        <v>42809</v>
      </c>
      <c r="G13" s="97">
        <v>43539</v>
      </c>
      <c r="H13" s="79">
        <v>123000</v>
      </c>
      <c r="I13" s="98">
        <v>25.015999999999998</v>
      </c>
      <c r="J13" s="76" t="s">
        <v>8</v>
      </c>
      <c r="K13" s="81">
        <v>23000</v>
      </c>
      <c r="L13" s="81">
        <v>10000</v>
      </c>
      <c r="M13" s="35">
        <v>6000</v>
      </c>
      <c r="N13" s="35">
        <v>3000</v>
      </c>
      <c r="O13" s="35">
        <v>15</v>
      </c>
      <c r="P13" s="35">
        <v>15</v>
      </c>
      <c r="Q13" s="99"/>
      <c r="R13" s="36">
        <f>IF((E$6-G13)&lt;=0,0,E$6-G13)</f>
        <v>1934</v>
      </c>
      <c r="S13" s="81"/>
      <c r="T13" s="81"/>
      <c r="U13" s="77">
        <f>IF(R13&gt;365,0,IF(R13&gt;180,0.25,IF(R13&gt;90,0.5,1)))</f>
        <v>0</v>
      </c>
      <c r="V13" s="79">
        <f>IF(R13&lt;=0,S13,K13*U13)</f>
        <v>0</v>
      </c>
      <c r="W13" s="79">
        <f>IF(R13&lt;=0,T13,L13*U13)</f>
        <v>0</v>
      </c>
      <c r="X13" s="79">
        <f>V13+W13</f>
        <v>0</v>
      </c>
    </row>
    <row r="14" spans="1:24" ht="13.8" x14ac:dyDescent="0.25">
      <c r="A14" s="5">
        <v>1</v>
      </c>
      <c r="B14" s="100"/>
      <c r="C14" s="101">
        <v>481000346919</v>
      </c>
      <c r="D14" s="102"/>
      <c r="E14" s="103">
        <v>13</v>
      </c>
      <c r="F14" s="104">
        <v>45382</v>
      </c>
      <c r="G14" s="105">
        <v>46022</v>
      </c>
      <c r="H14" s="102">
        <v>50000</v>
      </c>
      <c r="I14" s="106">
        <v>26.622</v>
      </c>
      <c r="J14" s="107" t="s">
        <v>9</v>
      </c>
      <c r="K14" s="108">
        <v>137500.03</v>
      </c>
      <c r="L14" s="108">
        <v>5625.0045</v>
      </c>
      <c r="M14" s="109"/>
      <c r="N14" s="109"/>
      <c r="O14" s="110"/>
      <c r="P14" s="109"/>
      <c r="Q14" s="111"/>
      <c r="R14" s="36">
        <f t="shared" ref="R14:R24" si="0">IF((E$6-G14)&lt;=0,0,E$6-G14)</f>
        <v>0</v>
      </c>
      <c r="S14" s="108">
        <v>37500.03</v>
      </c>
      <c r="T14" s="108">
        <f t="shared" ref="T14" si="1">S14*15%</f>
        <v>5625.0045</v>
      </c>
      <c r="U14" s="77">
        <f t="shared" ref="U14:U24" si="2">IF(R14&gt;365,0,IF(R14&gt;180,0.25,IF(R14&gt;90,0.5,1)))</f>
        <v>1</v>
      </c>
      <c r="V14" s="79">
        <f>IF(R14&lt;=0,S14,K14*U14)</f>
        <v>37500.03</v>
      </c>
      <c r="W14" s="79">
        <f t="shared" ref="W14:W24" si="3">IF(R14&lt;=0,T14,L14*U14)</f>
        <v>5625.0045</v>
      </c>
      <c r="X14" s="79">
        <f t="shared" ref="X14:X24" si="4">V14+W14</f>
        <v>43125.034500000002</v>
      </c>
    </row>
    <row r="15" spans="1:24" ht="13.8" x14ac:dyDescent="0.25">
      <c r="A15" s="5">
        <v>2</v>
      </c>
      <c r="B15" s="100"/>
      <c r="C15" s="101">
        <v>481000346919</v>
      </c>
      <c r="D15" s="102"/>
      <c r="E15" s="103">
        <v>14</v>
      </c>
      <c r="F15" s="104">
        <v>45402</v>
      </c>
      <c r="G15" s="105">
        <v>45767</v>
      </c>
      <c r="H15" s="102">
        <v>40000</v>
      </c>
      <c r="I15" s="106">
        <v>26.622</v>
      </c>
      <c r="J15" s="107" t="s">
        <v>9</v>
      </c>
      <c r="K15" s="108">
        <v>33333.33</v>
      </c>
      <c r="L15" s="108">
        <v>4999.9994999999999</v>
      </c>
      <c r="M15" s="109"/>
      <c r="N15" s="109"/>
      <c r="O15" s="110"/>
      <c r="P15" s="109"/>
      <c r="Q15" s="111"/>
      <c r="R15" s="36">
        <f t="shared" si="0"/>
        <v>0</v>
      </c>
      <c r="S15" s="108">
        <v>33333.33</v>
      </c>
      <c r="T15" s="108">
        <v>4999.9994999999999</v>
      </c>
      <c r="U15" s="77">
        <f t="shared" si="2"/>
        <v>1</v>
      </c>
      <c r="V15" s="79">
        <f t="shared" ref="V15:V24" si="5">IF(R15&lt;=0,S15,K15*U15)</f>
        <v>33333.33</v>
      </c>
      <c r="W15" s="79">
        <f t="shared" si="3"/>
        <v>4999.9994999999999</v>
      </c>
      <c r="X15" s="79">
        <f t="shared" si="4"/>
        <v>38333.3295</v>
      </c>
    </row>
    <row r="16" spans="1:24" ht="13.8" x14ac:dyDescent="0.25">
      <c r="A16" s="5">
        <v>3</v>
      </c>
      <c r="B16" s="100"/>
      <c r="C16" s="112"/>
      <c r="D16" s="102"/>
      <c r="E16" s="103">
        <v>4</v>
      </c>
      <c r="F16" s="104">
        <v>45265</v>
      </c>
      <c r="G16" s="105">
        <v>45630</v>
      </c>
      <c r="H16" s="102">
        <v>65000</v>
      </c>
      <c r="I16" s="106">
        <v>26.622</v>
      </c>
      <c r="J16" s="107" t="s">
        <v>9</v>
      </c>
      <c r="K16" s="108">
        <v>61312.5</v>
      </c>
      <c r="L16" s="108">
        <v>9196.875</v>
      </c>
      <c r="M16" s="109"/>
      <c r="N16" s="109"/>
      <c r="O16" s="110"/>
      <c r="P16" s="110"/>
      <c r="Q16" s="113"/>
      <c r="R16" s="36">
        <f t="shared" si="0"/>
        <v>0</v>
      </c>
      <c r="S16" s="108">
        <v>61312.5</v>
      </c>
      <c r="T16" s="108">
        <v>9196.875</v>
      </c>
      <c r="U16" s="77">
        <f t="shared" si="2"/>
        <v>1</v>
      </c>
      <c r="V16" s="79">
        <f t="shared" si="5"/>
        <v>61312.5</v>
      </c>
      <c r="W16" s="79">
        <f t="shared" si="3"/>
        <v>9196.875</v>
      </c>
      <c r="X16" s="79">
        <f t="shared" si="4"/>
        <v>70509.375</v>
      </c>
    </row>
    <row r="17" spans="1:24" ht="13.8" x14ac:dyDescent="0.25">
      <c r="A17" s="5">
        <v>4</v>
      </c>
      <c r="B17" s="100"/>
      <c r="C17" s="112"/>
      <c r="D17" s="102"/>
      <c r="E17" s="103">
        <v>15</v>
      </c>
      <c r="F17" s="104">
        <v>44801</v>
      </c>
      <c r="G17" s="105">
        <v>45166</v>
      </c>
      <c r="H17" s="102">
        <v>50000</v>
      </c>
      <c r="I17" s="106">
        <v>26.622</v>
      </c>
      <c r="J17" s="107" t="s">
        <v>9</v>
      </c>
      <c r="K17" s="108">
        <v>45826</v>
      </c>
      <c r="L17" s="108">
        <v>6873.9</v>
      </c>
      <c r="M17" s="114">
        <v>45826</v>
      </c>
      <c r="N17" s="114">
        <f>M17*15%</f>
        <v>6873.9</v>
      </c>
      <c r="O17" s="110">
        <v>307</v>
      </c>
      <c r="P17" s="110">
        <v>307</v>
      </c>
      <c r="Q17" s="113"/>
      <c r="R17" s="36">
        <f t="shared" si="0"/>
        <v>307</v>
      </c>
      <c r="S17" s="81"/>
      <c r="T17" s="81"/>
      <c r="U17" s="77">
        <f t="shared" si="2"/>
        <v>0.25</v>
      </c>
      <c r="V17" s="79">
        <f t="shared" si="5"/>
        <v>11456.5</v>
      </c>
      <c r="W17" s="79">
        <f t="shared" si="3"/>
        <v>1718.4749999999999</v>
      </c>
      <c r="X17" s="79">
        <f t="shared" si="4"/>
        <v>13174.975</v>
      </c>
    </row>
    <row r="18" spans="1:24" ht="13.8" x14ac:dyDescent="0.25">
      <c r="A18" s="5">
        <v>5</v>
      </c>
      <c r="B18" s="100"/>
      <c r="C18" s="101"/>
      <c r="D18" s="102"/>
      <c r="E18" s="103">
        <v>135</v>
      </c>
      <c r="F18" s="104">
        <v>44909</v>
      </c>
      <c r="G18" s="105">
        <v>45274</v>
      </c>
      <c r="H18" s="102">
        <v>100000</v>
      </c>
      <c r="I18" s="106">
        <v>26.622</v>
      </c>
      <c r="J18" s="107" t="s">
        <v>9</v>
      </c>
      <c r="K18" s="108">
        <v>100000</v>
      </c>
      <c r="L18" s="108">
        <v>15000</v>
      </c>
      <c r="M18" s="114">
        <v>100000</v>
      </c>
      <c r="N18" s="114">
        <f>M18*15%</f>
        <v>15000</v>
      </c>
      <c r="O18" s="110">
        <v>199</v>
      </c>
      <c r="P18" s="110">
        <v>199</v>
      </c>
      <c r="Q18" s="113"/>
      <c r="R18" s="36">
        <f t="shared" si="0"/>
        <v>199</v>
      </c>
      <c r="S18" s="81"/>
      <c r="T18" s="81"/>
      <c r="U18" s="77">
        <f t="shared" si="2"/>
        <v>0.25</v>
      </c>
      <c r="V18" s="79">
        <f t="shared" si="5"/>
        <v>25000</v>
      </c>
      <c r="W18" s="79">
        <f t="shared" si="3"/>
        <v>3750</v>
      </c>
      <c r="X18" s="79">
        <f t="shared" si="4"/>
        <v>28750</v>
      </c>
    </row>
    <row r="19" spans="1:24" ht="13.8" x14ac:dyDescent="0.25">
      <c r="A19" s="5">
        <v>6</v>
      </c>
      <c r="B19" s="100"/>
      <c r="C19" s="112"/>
      <c r="D19" s="102"/>
      <c r="E19" s="103">
        <v>24</v>
      </c>
      <c r="F19" s="104">
        <v>44830</v>
      </c>
      <c r="G19" s="105">
        <v>45195</v>
      </c>
      <c r="H19" s="102">
        <v>65000</v>
      </c>
      <c r="I19" s="106">
        <v>26.622</v>
      </c>
      <c r="J19" s="107" t="s">
        <v>9</v>
      </c>
      <c r="K19" s="108">
        <v>45063</v>
      </c>
      <c r="L19" s="108">
        <v>6759.45</v>
      </c>
      <c r="M19" s="114">
        <v>45063</v>
      </c>
      <c r="N19" s="114">
        <f>M19*15%</f>
        <v>6759.45</v>
      </c>
      <c r="O19" s="110">
        <v>278</v>
      </c>
      <c r="P19" s="110">
        <v>278</v>
      </c>
      <c r="Q19" s="113"/>
      <c r="R19" s="36">
        <f t="shared" si="0"/>
        <v>278</v>
      </c>
      <c r="S19" s="81"/>
      <c r="T19" s="81"/>
      <c r="U19" s="77">
        <f t="shared" si="2"/>
        <v>0.25</v>
      </c>
      <c r="V19" s="79">
        <f t="shared" si="5"/>
        <v>11265.75</v>
      </c>
      <c r="W19" s="79">
        <f t="shared" si="3"/>
        <v>1689.8625</v>
      </c>
      <c r="X19" s="79">
        <f t="shared" si="4"/>
        <v>12955.612499999999</v>
      </c>
    </row>
    <row r="20" spans="1:24" ht="13.8" x14ac:dyDescent="0.25">
      <c r="A20" s="5">
        <v>7</v>
      </c>
      <c r="B20" s="100"/>
      <c r="C20" s="101"/>
      <c r="D20" s="102"/>
      <c r="E20" s="103">
        <v>26</v>
      </c>
      <c r="F20" s="104">
        <v>44837</v>
      </c>
      <c r="G20" s="105">
        <v>45202</v>
      </c>
      <c r="H20" s="102">
        <v>10000</v>
      </c>
      <c r="I20" s="106">
        <v>26.622</v>
      </c>
      <c r="J20" s="107" t="s">
        <v>9</v>
      </c>
      <c r="K20" s="108">
        <v>5000.0200000000004</v>
      </c>
      <c r="L20" s="108">
        <v>750.00300000000004</v>
      </c>
      <c r="M20" s="114">
        <v>5000.0200000000004</v>
      </c>
      <c r="N20" s="114">
        <f>M20*15%</f>
        <v>750.00300000000004</v>
      </c>
      <c r="O20" s="110">
        <v>271</v>
      </c>
      <c r="P20" s="110">
        <v>271</v>
      </c>
      <c r="Q20" s="113"/>
      <c r="R20" s="36">
        <f t="shared" si="0"/>
        <v>271</v>
      </c>
      <c r="S20" s="81"/>
      <c r="T20" s="81"/>
      <c r="U20" s="77">
        <f t="shared" si="2"/>
        <v>0.25</v>
      </c>
      <c r="V20" s="79">
        <f t="shared" si="5"/>
        <v>1250.0050000000001</v>
      </c>
      <c r="W20" s="79">
        <f t="shared" si="3"/>
        <v>187.50075000000001</v>
      </c>
      <c r="X20" s="79">
        <f t="shared" si="4"/>
        <v>1437.50575</v>
      </c>
    </row>
    <row r="21" spans="1:24" ht="13.8" x14ac:dyDescent="0.25">
      <c r="A21" s="5">
        <v>8</v>
      </c>
      <c r="B21" s="100"/>
      <c r="C21" s="102"/>
      <c r="D21" s="102"/>
      <c r="E21" s="103">
        <v>15</v>
      </c>
      <c r="F21" s="104">
        <v>45270</v>
      </c>
      <c r="G21" s="105">
        <v>45635</v>
      </c>
      <c r="H21" s="102">
        <v>85000</v>
      </c>
      <c r="I21" s="106">
        <v>26.622</v>
      </c>
      <c r="J21" s="107" t="s">
        <v>9</v>
      </c>
      <c r="K21" s="108">
        <v>833.4</v>
      </c>
      <c r="L21" s="108">
        <v>125.00999999999999</v>
      </c>
      <c r="M21" s="109"/>
      <c r="N21" s="109"/>
      <c r="O21" s="110"/>
      <c r="P21" s="109"/>
      <c r="Q21" s="111"/>
      <c r="R21" s="36">
        <f t="shared" si="0"/>
        <v>0</v>
      </c>
      <c r="S21" s="108">
        <v>833.4</v>
      </c>
      <c r="T21" s="108">
        <v>125.00999999999999</v>
      </c>
      <c r="U21" s="77">
        <f t="shared" si="2"/>
        <v>1</v>
      </c>
      <c r="V21" s="79">
        <f t="shared" si="5"/>
        <v>833.4</v>
      </c>
      <c r="W21" s="79">
        <f t="shared" si="3"/>
        <v>125.00999999999999</v>
      </c>
      <c r="X21" s="79">
        <f t="shared" si="4"/>
        <v>958.41</v>
      </c>
    </row>
    <row r="22" spans="1:24" ht="13.8" x14ac:dyDescent="0.25">
      <c r="A22" s="5">
        <v>9</v>
      </c>
      <c r="B22" s="100"/>
      <c r="C22" s="101"/>
      <c r="D22" s="102"/>
      <c r="E22" s="103">
        <v>16</v>
      </c>
      <c r="F22" s="104">
        <v>45270</v>
      </c>
      <c r="G22" s="105">
        <v>45635</v>
      </c>
      <c r="H22" s="102">
        <v>90000</v>
      </c>
      <c r="I22" s="106">
        <v>26.622</v>
      </c>
      <c r="J22" s="107" t="s">
        <v>9</v>
      </c>
      <c r="K22" s="108">
        <v>52500</v>
      </c>
      <c r="L22" s="108">
        <v>7875</v>
      </c>
      <c r="M22" s="109"/>
      <c r="N22" s="109"/>
      <c r="O22" s="110"/>
      <c r="P22" s="109"/>
      <c r="Q22" s="111"/>
      <c r="R22" s="36">
        <f t="shared" si="0"/>
        <v>0</v>
      </c>
      <c r="S22" s="108">
        <v>52500</v>
      </c>
      <c r="T22" s="108">
        <v>7875</v>
      </c>
      <c r="U22" s="77">
        <f t="shared" si="2"/>
        <v>1</v>
      </c>
      <c r="V22" s="79">
        <f t="shared" si="5"/>
        <v>52500</v>
      </c>
      <c r="W22" s="79">
        <f t="shared" si="3"/>
        <v>7875</v>
      </c>
      <c r="X22" s="79">
        <f t="shared" si="4"/>
        <v>60375</v>
      </c>
    </row>
    <row r="23" spans="1:24" ht="13.8" x14ac:dyDescent="0.25">
      <c r="A23" s="5">
        <v>10</v>
      </c>
      <c r="B23" s="100"/>
      <c r="C23" s="112"/>
      <c r="D23" s="102"/>
      <c r="E23" s="103">
        <v>107</v>
      </c>
      <c r="F23" s="104">
        <v>44890</v>
      </c>
      <c r="G23" s="105">
        <v>45437</v>
      </c>
      <c r="H23" s="102">
        <v>65000</v>
      </c>
      <c r="I23" s="106">
        <v>26.622</v>
      </c>
      <c r="J23" s="107" t="s">
        <v>9</v>
      </c>
      <c r="K23" s="108">
        <v>52000</v>
      </c>
      <c r="L23" s="108">
        <v>7800</v>
      </c>
      <c r="M23" s="114">
        <v>52000</v>
      </c>
      <c r="N23" s="114">
        <f t="shared" ref="N23:N24" si="6">M23*15%</f>
        <v>7800</v>
      </c>
      <c r="O23" s="110">
        <v>218</v>
      </c>
      <c r="P23" s="110">
        <v>218</v>
      </c>
      <c r="Q23" s="113"/>
      <c r="R23" s="36">
        <f t="shared" si="0"/>
        <v>36</v>
      </c>
      <c r="S23" s="81"/>
      <c r="T23" s="81"/>
      <c r="U23" s="77">
        <f t="shared" si="2"/>
        <v>1</v>
      </c>
      <c r="V23" s="79">
        <f t="shared" si="5"/>
        <v>52000</v>
      </c>
      <c r="W23" s="79">
        <f t="shared" si="3"/>
        <v>7800</v>
      </c>
      <c r="X23" s="79">
        <f t="shared" si="4"/>
        <v>59800</v>
      </c>
    </row>
    <row r="24" spans="1:24" ht="13.8" x14ac:dyDescent="0.25">
      <c r="A24" s="5">
        <v>11</v>
      </c>
      <c r="B24" s="100"/>
      <c r="C24" s="112"/>
      <c r="D24" s="102"/>
      <c r="E24" s="103">
        <v>132</v>
      </c>
      <c r="F24" s="104">
        <v>44906</v>
      </c>
      <c r="G24" s="105">
        <v>45302</v>
      </c>
      <c r="H24" s="102">
        <v>40000</v>
      </c>
      <c r="I24" s="106">
        <v>26.622</v>
      </c>
      <c r="J24" s="107" t="s">
        <v>9</v>
      </c>
      <c r="K24" s="108">
        <v>16000</v>
      </c>
      <c r="L24" s="108">
        <v>2400</v>
      </c>
      <c r="M24" s="114">
        <v>16000</v>
      </c>
      <c r="N24" s="114">
        <f t="shared" si="6"/>
        <v>2400</v>
      </c>
      <c r="O24" s="110">
        <v>202</v>
      </c>
      <c r="P24" s="110">
        <v>202</v>
      </c>
      <c r="Q24" s="113"/>
      <c r="R24" s="36">
        <f t="shared" si="0"/>
        <v>171</v>
      </c>
      <c r="S24" s="81"/>
      <c r="T24" s="81"/>
      <c r="U24" s="77">
        <f t="shared" si="2"/>
        <v>0.5</v>
      </c>
      <c r="V24" s="79">
        <f t="shared" si="5"/>
        <v>8000</v>
      </c>
      <c r="W24" s="79">
        <f t="shared" si="3"/>
        <v>1200</v>
      </c>
      <c r="X24" s="79">
        <f t="shared" si="4"/>
        <v>9200</v>
      </c>
    </row>
    <row r="25" spans="1:24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6"/>
      <c r="M25" s="116"/>
      <c r="N25" s="116"/>
      <c r="O25" s="113"/>
      <c r="P25" s="115"/>
      <c r="Q25" s="115"/>
      <c r="R25" s="115"/>
      <c r="S25" s="115"/>
      <c r="T25" s="115"/>
      <c r="U25" s="115"/>
      <c r="V25" s="117"/>
      <c r="W25" s="117"/>
      <c r="X25" s="117">
        <f>SUM(X14:X24)</f>
        <v>338619.24225000001</v>
      </c>
    </row>
    <row r="26" spans="1:24" x14ac:dyDescent="0.2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4" x14ac:dyDescent="0.2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31" spans="1:24" x14ac:dyDescent="0.25">
      <c r="K31" s="118"/>
    </row>
    <row r="124" spans="2:2" hidden="1" x14ac:dyDescent="0.25">
      <c r="B124" s="1" t="s">
        <v>7</v>
      </c>
    </row>
    <row r="125" spans="2:2" hidden="1" x14ac:dyDescent="0.25">
      <c r="B125" s="1" t="s">
        <v>8</v>
      </c>
    </row>
    <row r="126" spans="2:2" hidden="1" x14ac:dyDescent="0.25">
      <c r="B126" s="1" t="s">
        <v>9</v>
      </c>
    </row>
    <row r="127" spans="2:2" hidden="1" x14ac:dyDescent="0.25">
      <c r="B127" s="1" t="s">
        <v>6</v>
      </c>
    </row>
  </sheetData>
  <mergeCells count="26">
    <mergeCell ref="S9:T9"/>
    <mergeCell ref="U9:U10"/>
    <mergeCell ref="V9:W9"/>
    <mergeCell ref="X9:X10"/>
    <mergeCell ref="H9:H10"/>
    <mergeCell ref="I9:I10"/>
    <mergeCell ref="J9:J10"/>
    <mergeCell ref="K9:L9"/>
    <mergeCell ref="M9:N9"/>
    <mergeCell ref="O9:P9"/>
    <mergeCell ref="A6:D6"/>
    <mergeCell ref="E6:H6"/>
    <mergeCell ref="A8:J8"/>
    <mergeCell ref="A9:A10"/>
    <mergeCell ref="B9:B10"/>
    <mergeCell ref="C9:C10"/>
    <mergeCell ref="D9:D10"/>
    <mergeCell ref="E9:E10"/>
    <mergeCell ref="F9:F10"/>
    <mergeCell ref="G9:G10"/>
    <mergeCell ref="A3:D3"/>
    <mergeCell ref="E3:H3"/>
    <mergeCell ref="A4:D4"/>
    <mergeCell ref="E4:H4"/>
    <mergeCell ref="A5:D5"/>
    <mergeCell ref="E5:H5"/>
  </mergeCells>
  <dataValidations count="2">
    <dataValidation type="list" allowBlank="1" showInputMessage="1" showErrorMessage="1" sqref="J14:J24" xr:uid="{69D67753-12BE-4443-BA2B-BFE2BD9CB7DD}">
      <formula1>$B$262:$B$265</formula1>
    </dataValidation>
    <dataValidation type="list" allowBlank="1" showInputMessage="1" showErrorMessage="1" sqref="J13" xr:uid="{0C495057-C041-4E96-ADAA-3D4BCE816018}">
      <formula1>$B$124:$B$127</formula1>
    </dataValidation>
  </dataValidation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№1</vt:lpstr>
      <vt:lpstr>Прил2_р_р_догпривл</vt:lpstr>
      <vt:lpstr>Прил3_дляДОвФН7</vt:lpstr>
      <vt:lpstr>Прил4_дляДТвФН7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2024-12-04T11:32:46Z</dcterms:modified>
</cp:coreProperties>
</file>